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F80" i="2"/>
  <c r="F82"/>
  <c r="P82" s="1"/>
  <c r="F73"/>
  <c r="F60"/>
  <c r="F65"/>
  <c r="F56"/>
  <c r="F51"/>
  <c r="F31"/>
  <c r="F9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 l="1"/>
  <c r="N82"/>
</calcChain>
</file>

<file path=xl/sharedStrings.xml><?xml version="1.0" encoding="utf-8"?>
<sst xmlns="http://schemas.openxmlformats.org/spreadsheetml/2006/main" count="171" uniqueCount="168">
  <si>
    <t>Код</t>
  </si>
  <si>
    <t>Показник</t>
  </si>
  <si>
    <t>Затверджений план на рік</t>
  </si>
  <si>
    <t>План на рік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</si>
  <si>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</si>
  <si>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</si>
  <si>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</si>
  <si>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</si>
  <si>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</si>
  <si>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</si>
  <si>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</si>
  <si>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</si>
  <si>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</si>
  <si>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</si>
  <si>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</si>
  <si>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</si>
  <si>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Разом (загальний + спеціальний)</t>
  </si>
  <si>
    <t>0100</t>
  </si>
  <si>
    <t>Державне управління</t>
  </si>
  <si>
    <t>1000</t>
  </si>
  <si>
    <t>Освіта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</si>
  <si>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</si>
  <si>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</si>
  <si>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</si>
  <si>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</si>
  <si>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</si>
  <si>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</si>
  <si>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0611041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</si>
  <si>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</si>
  <si>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</si>
  <si>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</si>
  <si>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</si>
  <si>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</si>
  <si>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</si>
  <si>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</si>
  <si>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</si>
  <si>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</si>
  <si>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</si>
  <si>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</si>
  <si>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0611153</t>
  </si>
  <si>
    <t>Забезпечення діяльності інклюзивно-ресурсних центрів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</t>
  </si>
  <si>
    <t>0611160</t>
  </si>
  <si>
    <t>Забезпечення діяльності центрів професійного розвитку педагогічних працівників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</si>
  <si>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</si>
  <si>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</si>
  <si>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</si>
  <si>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</si>
  <si>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</si>
  <si>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</si>
  <si>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1011080</t>
  </si>
  <si>
    <t>Надання спеціалізованої освіти мистецькими школами</t>
  </si>
  <si>
    <t>2000</t>
  </si>
  <si>
    <t>Охорона здоров`я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</si>
  <si>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</si>
  <si>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</si>
  <si>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</si>
  <si>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</si>
  <si>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</si>
  <si>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</si>
  <si>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</si>
  <si>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</si>
  <si>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</si>
  <si>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</si>
  <si>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</si>
  <si>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</si>
  <si>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0213112</t>
  </si>
  <si>
    <t>Заходи державної політики з питань дітей та їх соціального захисту</t>
  </si>
  <si>
    <t>0213121</t>
  </si>
  <si>
    <t>Утримання та забезпечення діяльності центрів соціальних служб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</si>
  <si>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</si>
  <si>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</si>
  <si>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0213242</t>
  </si>
  <si>
    <t>Інші заходи у сфері соціального захисту і соціального забезпечення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</si>
  <si>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</si>
  <si>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</si>
  <si>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</si>
  <si>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</si>
  <si>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</si>
  <si>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</si>
  <si>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</si>
  <si>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</si>
  <si>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0813050</t>
  </si>
  <si>
    <t>Пільгове медичне обслуговування осіб, які постраждали внаслідок Чорнобильської катастрофи</t>
  </si>
  <si>
    <t>0813060</t>
  </si>
  <si>
    <t>Оздоровлення громадян, які постраждали внаслідок Чорнобильської катастрофи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</si>
  <si>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</si>
  <si>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</si>
  <si>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</si>
  <si>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</si>
  <si>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</si>
  <si>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</si>
  <si>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</si>
  <si>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</si>
  <si>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</si>
  <si>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0813242</t>
  </si>
  <si>
    <t>1013210</t>
  </si>
  <si>
    <t>1113122</t>
  </si>
  <si>
    <t>Заходи державної політики із забезпечення рівних прав та можливостей жінок та чоловіків</t>
  </si>
  <si>
    <t>1113133</t>
  </si>
  <si>
    <t>Інші заходи та заклади молодіжної політики</t>
  </si>
  <si>
    <t>4000</t>
  </si>
  <si>
    <t>Культура i мистецтво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</si>
  <si>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</si>
  <si>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</si>
  <si>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</si>
  <si>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</si>
  <si>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</si>
  <si>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</si>
  <si>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</si>
  <si>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Інші заходи в галузі культури і мистецтва</t>
  </si>
  <si>
    <t>5000</t>
  </si>
  <si>
    <t>Фiзична культура i спорт</t>
  </si>
  <si>
    <t>1115011</t>
  </si>
  <si>
    <t>Проведення навчально-тренувальних зборів і змагань з 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</si>
  <si>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</si>
  <si>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</si>
  <si>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1115049</t>
  </si>
  <si>
    <t>Виконання окремих заходів з реалізації соціального проекту `Активні парки - локації здорової України`</t>
  </si>
  <si>
    <t>6000</t>
  </si>
  <si>
    <t>Житлово-комунальне господарство</t>
  </si>
  <si>
    <t>0216060</t>
  </si>
  <si>
    <t>Утримання об`єктів соціальної сфери підприємств, що передаються до комунальної власності</t>
  </si>
  <si>
    <t>0216090</t>
  </si>
  <si>
    <t>Інша діяльність у сфері житлово-комунального господарства</t>
  </si>
  <si>
    <t>1216030</t>
  </si>
  <si>
    <t>Організація благоустрою населених пунктів</t>
  </si>
  <si>
    <t>1616090</t>
  </si>
  <si>
    <t>7000</t>
  </si>
  <si>
    <t>Економічна діяльність</t>
  </si>
  <si>
    <t>0217650</t>
  </si>
  <si>
    <t>Проведення експертної грошової оцінки земельної ділянки чи права на неї</t>
  </si>
  <si>
    <t>0217680</t>
  </si>
  <si>
    <t>Членські внески до асоціацій органів місцевого самоврядування</t>
  </si>
  <si>
    <t>0617413</t>
  </si>
  <si>
    <t>Інші заходи у сфері автотранспорту</t>
  </si>
  <si>
    <t>1217321</t>
  </si>
  <si>
    <t>Будівництво освітніх установ та закладів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</si>
  <si>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</si>
  <si>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</si>
  <si>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</si>
  <si>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Внески до статутного капіталу суб`єктів господарювання</t>
  </si>
  <si>
    <t>1617130</t>
  </si>
  <si>
    <t>Здійснення заходів із землеустрою</t>
  </si>
  <si>
    <t>8000</t>
  </si>
  <si>
    <t>Інша діяльність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</si>
  <si>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</si>
  <si>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</si>
  <si>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</si>
  <si>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</si>
  <si>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</si>
  <si>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</si>
  <si>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0218330</t>
  </si>
  <si>
    <t>Інша діяльність у сфері екології та охорони природних ресурсів</t>
  </si>
  <si>
    <t>0218410</t>
  </si>
  <si>
    <t>Фінансова підтримка засобів масової інформації</t>
  </si>
  <si>
    <t>3718710</t>
  </si>
  <si>
    <t>Резервний фонд місцевого бюджету</t>
  </si>
  <si>
    <t>9000</t>
  </si>
  <si>
    <t>Міжбюджетні трансферти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</si>
  <si>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</si>
  <si>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</si>
  <si>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</si>
  <si>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</si>
  <si>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Аналіз видатків</t>
  </si>
  <si>
    <t>Бюджет Прилуцької міської територіальної громади</t>
  </si>
  <si>
    <t>грн</t>
  </si>
  <si>
    <t>Кошторисні призначеня на звітний рік з урахуванням змін</t>
  </si>
  <si>
    <t>Організація та проведення громадських робіт</t>
  </si>
</sst>
</file>

<file path=xl/styles.xml><?xml version="1.0" encoding="utf-8"?>
<styleSheet xmlns="http://schemas.openxmlformats.org/spreadsheetml/2006/main">
  <numFmts count="1">
    <numFmt numFmtId="164" formatCode="#,##0;\-#,##0"/>
  </numFmts>
  <fonts count="2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28" fillId="25" borderId="11" xfId="0" applyNumberFormat="1" applyFont="1" applyFill="1" applyBorder="1" applyAlignment="1">
      <alignment horizontal="left" vertical="center" wrapText="1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0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92"/>
  <sheetViews>
    <sheetView tabSelected="1" topLeftCell="B52" workbookViewId="0">
      <selection activeCell="S79" sqref="S79"/>
    </sheetView>
  </sheetViews>
  <sheetFormatPr defaultRowHeight="12.75"/>
  <cols>
    <col min="1" max="1" width="0" style="1" hidden="1" customWidth="1"/>
    <col min="2" max="2" width="12.7109375" style="9" customWidth="1"/>
    <col min="3" max="3" width="50.7109375" style="7" customWidth="1"/>
    <col min="4" max="6" width="15.7109375" style="1" customWidth="1"/>
    <col min="7" max="8" width="15.7109375" style="1" hidden="1" customWidth="1"/>
    <col min="9" max="9" width="15.7109375" style="1" customWidth="1"/>
    <col min="10" max="17" width="15.7109375" style="1" hidden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2" spans="1:18" ht="18">
      <c r="B2" s="20" t="s">
        <v>163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8">
      <c r="B3" s="18"/>
      <c r="C3" s="20" t="s">
        <v>164</v>
      </c>
      <c r="D3" s="20"/>
      <c r="E3" s="20"/>
      <c r="F3" s="20"/>
      <c r="G3" s="20"/>
      <c r="H3" s="20"/>
      <c r="I3" s="20"/>
      <c r="J3" s="18"/>
      <c r="K3" s="18"/>
      <c r="L3" s="18"/>
      <c r="M3" s="18"/>
      <c r="N3" s="18"/>
      <c r="O3" s="18"/>
      <c r="P3" s="18"/>
      <c r="Q3" s="18"/>
    </row>
    <row r="4" spans="1:18">
      <c r="B4" s="21" t="s">
        <v>16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I5" s="1" t="s">
        <v>165</v>
      </c>
      <c r="M5" s="2"/>
      <c r="Q5" s="2" t="s">
        <v>15</v>
      </c>
    </row>
    <row r="6" spans="1:18" s="4" customFormat="1" ht="75.75" customHeight="1">
      <c r="A6" s="11"/>
      <c r="B6" s="3" t="s">
        <v>0</v>
      </c>
      <c r="C6" s="3" t="s">
        <v>1</v>
      </c>
      <c r="D6" s="3" t="s">
        <v>2</v>
      </c>
      <c r="E6" s="3" t="s">
        <v>3</v>
      </c>
      <c r="F6" s="19" t="s">
        <v>166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</row>
    <row r="7" spans="1:18">
      <c r="A7" s="12"/>
      <c r="B7" s="5">
        <v>1</v>
      </c>
      <c r="C7" s="5">
        <v>2</v>
      </c>
      <c r="D7" s="5">
        <v>3</v>
      </c>
      <c r="E7" s="5">
        <v>4</v>
      </c>
      <c r="F7" s="5">
        <v>4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</row>
    <row r="8" spans="1:18">
      <c r="A8" s="13">
        <v>1</v>
      </c>
      <c r="B8" s="14" t="s">
        <v>17</v>
      </c>
      <c r="C8" s="15" t="s">
        <v>18</v>
      </c>
      <c r="D8" s="16">
        <v>57925450</v>
      </c>
      <c r="E8" s="16">
        <v>57134450</v>
      </c>
      <c r="F8" s="16">
        <v>57141207.619999997</v>
      </c>
      <c r="G8" s="16">
        <v>22552937.230000004</v>
      </c>
      <c r="H8" s="16">
        <v>0</v>
      </c>
      <c r="I8" s="16">
        <v>22465005.930000007</v>
      </c>
      <c r="J8" s="16">
        <v>94688.92</v>
      </c>
      <c r="K8" s="16">
        <v>102398.41</v>
      </c>
      <c r="L8" s="17">
        <f t="shared" ref="L8:L31" si="0">F8-G8</f>
        <v>34588270.389999993</v>
      </c>
      <c r="M8" s="17">
        <f t="shared" ref="M8:M31" si="1">E8-G8</f>
        <v>34581512.769999996</v>
      </c>
      <c r="N8" s="17">
        <f t="shared" ref="N8:N31" si="2">IF(F8=0,0,(G8/F8)*100)</f>
        <v>39.468779483943301</v>
      </c>
      <c r="O8" s="17">
        <f t="shared" ref="O8:O31" si="3">E8-I8</f>
        <v>34669444.069999993</v>
      </c>
      <c r="P8" s="17">
        <f t="shared" ref="P8:P31" si="4">F8-I8</f>
        <v>34676201.68999999</v>
      </c>
      <c r="Q8" s="17">
        <f t="shared" ref="Q8:Q31" si="5">IF(F8=0,0,(I8/F8)*100)</f>
        <v>39.314895266821473</v>
      </c>
      <c r="R8" s="6"/>
    </row>
    <row r="9" spans="1:18">
      <c r="A9" s="13">
        <v>1</v>
      </c>
      <c r="B9" s="14" t="s">
        <v>19</v>
      </c>
      <c r="C9" s="15" t="s">
        <v>20</v>
      </c>
      <c r="D9" s="16">
        <v>308135196</v>
      </c>
      <c r="E9" s="16">
        <v>323338315.32000005</v>
      </c>
      <c r="F9" s="16">
        <f>F10+F11+F12+F13+F14+F15+F16+F17+F18+F19+F20+F21+F22+F23+F24</f>
        <v>325553278.69</v>
      </c>
      <c r="G9" s="16">
        <v>131496156.99999997</v>
      </c>
      <c r="H9" s="16">
        <v>0</v>
      </c>
      <c r="I9" s="16">
        <v>128080370.33000004</v>
      </c>
      <c r="J9" s="16">
        <v>8471257.1799999978</v>
      </c>
      <c r="K9" s="16">
        <v>11459132.869999999</v>
      </c>
      <c r="L9" s="17">
        <f t="shared" si="0"/>
        <v>194057121.69000003</v>
      </c>
      <c r="M9" s="17">
        <f t="shared" si="1"/>
        <v>191842158.32000008</v>
      </c>
      <c r="N9" s="17">
        <f t="shared" si="2"/>
        <v>40.391593514010928</v>
      </c>
      <c r="O9" s="17">
        <f t="shared" si="3"/>
        <v>195257944.99000001</v>
      </c>
      <c r="P9" s="17">
        <f t="shared" si="4"/>
        <v>197472908.35999995</v>
      </c>
      <c r="Q9" s="17">
        <f t="shared" si="5"/>
        <v>39.342368427492133</v>
      </c>
      <c r="R9" s="6"/>
    </row>
    <row r="10" spans="1:18">
      <c r="A10" s="13">
        <v>0</v>
      </c>
      <c r="B10" s="14" t="s">
        <v>21</v>
      </c>
      <c r="C10" s="15" t="s">
        <v>22</v>
      </c>
      <c r="D10" s="16">
        <v>83335000</v>
      </c>
      <c r="E10" s="16">
        <v>92177225</v>
      </c>
      <c r="F10" s="16">
        <v>92384479.670000002</v>
      </c>
      <c r="G10" s="16">
        <v>44378354.45000001</v>
      </c>
      <c r="H10" s="16">
        <v>0</v>
      </c>
      <c r="I10" s="16">
        <v>42817543.700000003</v>
      </c>
      <c r="J10" s="16">
        <v>3678214.4099999997</v>
      </c>
      <c r="K10" s="16">
        <v>3676740.76</v>
      </c>
      <c r="L10" s="17">
        <f t="shared" si="0"/>
        <v>48006125.219999991</v>
      </c>
      <c r="M10" s="17">
        <f t="shared" si="1"/>
        <v>47798870.54999999</v>
      </c>
      <c r="N10" s="17">
        <f t="shared" si="2"/>
        <v>48.036590787241273</v>
      </c>
      <c r="O10" s="17">
        <f t="shared" si="3"/>
        <v>49359681.299999997</v>
      </c>
      <c r="P10" s="17">
        <f t="shared" si="4"/>
        <v>49566935.969999999</v>
      </c>
      <c r="Q10" s="17">
        <f t="shared" si="5"/>
        <v>46.347117884893102</v>
      </c>
      <c r="R10" s="6"/>
    </row>
    <row r="11" spans="1:18" ht="38.25">
      <c r="A11" s="13">
        <v>0</v>
      </c>
      <c r="B11" s="14" t="s">
        <v>23</v>
      </c>
      <c r="C11" s="15" t="s">
        <v>24</v>
      </c>
      <c r="D11" s="16">
        <v>68572306</v>
      </c>
      <c r="E11" s="16">
        <v>70688829</v>
      </c>
      <c r="F11" s="16">
        <v>72631220.599999994</v>
      </c>
      <c r="G11" s="16">
        <v>29074418.72000001</v>
      </c>
      <c r="H11" s="16">
        <v>0</v>
      </c>
      <c r="I11" s="16">
        <v>30471771.010000005</v>
      </c>
      <c r="J11" s="16">
        <v>1135681.06</v>
      </c>
      <c r="K11" s="16">
        <v>1643563.0000000002</v>
      </c>
      <c r="L11" s="17">
        <f t="shared" si="0"/>
        <v>43556801.87999998</v>
      </c>
      <c r="M11" s="17">
        <f t="shared" si="1"/>
        <v>41614410.279999986</v>
      </c>
      <c r="N11" s="17">
        <f t="shared" si="2"/>
        <v>40.030194288102066</v>
      </c>
      <c r="O11" s="17">
        <f t="shared" si="3"/>
        <v>40217057.989999995</v>
      </c>
      <c r="P11" s="17">
        <f t="shared" si="4"/>
        <v>42159449.589999989</v>
      </c>
      <c r="Q11" s="17">
        <f t="shared" si="5"/>
        <v>41.954094614238116</v>
      </c>
      <c r="R11" s="6"/>
    </row>
    <row r="12" spans="1:18" ht="38.25">
      <c r="A12" s="13">
        <v>0</v>
      </c>
      <c r="B12" s="14" t="s">
        <v>25</v>
      </c>
      <c r="C12" s="15" t="s">
        <v>26</v>
      </c>
      <c r="D12" s="16">
        <v>110489300</v>
      </c>
      <c r="E12" s="16">
        <v>110489300</v>
      </c>
      <c r="F12" s="16">
        <v>110489300</v>
      </c>
      <c r="G12" s="16">
        <v>41392930.310000002</v>
      </c>
      <c r="H12" s="16">
        <v>0</v>
      </c>
      <c r="I12" s="16">
        <v>38939083.730000004</v>
      </c>
      <c r="J12" s="16">
        <v>2453846.58</v>
      </c>
      <c r="K12" s="16">
        <v>4921402.8600000003</v>
      </c>
      <c r="L12" s="17">
        <f t="shared" si="0"/>
        <v>69096369.689999998</v>
      </c>
      <c r="M12" s="17">
        <f t="shared" si="1"/>
        <v>69096369.689999998</v>
      </c>
      <c r="N12" s="17">
        <f t="shared" si="2"/>
        <v>37.463293106210287</v>
      </c>
      <c r="O12" s="17">
        <f t="shared" si="3"/>
        <v>71550216.269999996</v>
      </c>
      <c r="P12" s="17">
        <f t="shared" si="4"/>
        <v>71550216.269999996</v>
      </c>
      <c r="Q12" s="17">
        <f t="shared" si="5"/>
        <v>35.242402413627389</v>
      </c>
      <c r="R12" s="6"/>
    </row>
    <row r="13" spans="1:18" ht="76.5">
      <c r="A13" s="13">
        <v>0</v>
      </c>
      <c r="B13" s="14" t="s">
        <v>27</v>
      </c>
      <c r="C13" s="15" t="s">
        <v>28</v>
      </c>
      <c r="D13" s="16">
        <v>0</v>
      </c>
      <c r="E13" s="16">
        <v>1643.12</v>
      </c>
      <c r="F13" s="16">
        <v>1643.12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1643.12</v>
      </c>
      <c r="M13" s="17">
        <f t="shared" si="1"/>
        <v>1643.12</v>
      </c>
      <c r="N13" s="17">
        <f t="shared" si="2"/>
        <v>0</v>
      </c>
      <c r="O13" s="17">
        <f t="shared" si="3"/>
        <v>1643.12</v>
      </c>
      <c r="P13" s="17">
        <f t="shared" si="4"/>
        <v>1643.12</v>
      </c>
      <c r="Q13" s="17">
        <f t="shared" si="5"/>
        <v>0</v>
      </c>
      <c r="R13" s="6"/>
    </row>
    <row r="14" spans="1:18" ht="25.5">
      <c r="A14" s="13">
        <v>0</v>
      </c>
      <c r="B14" s="14" t="s">
        <v>29</v>
      </c>
      <c r="C14" s="15" t="s">
        <v>30</v>
      </c>
      <c r="D14" s="16">
        <v>16845000</v>
      </c>
      <c r="E14" s="16">
        <v>16890300</v>
      </c>
      <c r="F14" s="16">
        <v>16906200</v>
      </c>
      <c r="G14" s="16">
        <v>6130323.5</v>
      </c>
      <c r="H14" s="16">
        <v>0</v>
      </c>
      <c r="I14" s="16">
        <v>5505814.54</v>
      </c>
      <c r="J14" s="16">
        <v>642737.05999999994</v>
      </c>
      <c r="K14" s="16">
        <v>644299.05999999994</v>
      </c>
      <c r="L14" s="17">
        <f t="shared" si="0"/>
        <v>10775876.5</v>
      </c>
      <c r="M14" s="17">
        <f t="shared" si="1"/>
        <v>10759976.5</v>
      </c>
      <c r="N14" s="17">
        <f t="shared" si="2"/>
        <v>36.260800771314663</v>
      </c>
      <c r="O14" s="17">
        <f t="shared" si="3"/>
        <v>11384485.460000001</v>
      </c>
      <c r="P14" s="17">
        <f t="shared" si="4"/>
        <v>11400385.460000001</v>
      </c>
      <c r="Q14" s="17">
        <f t="shared" si="5"/>
        <v>32.566836663472571</v>
      </c>
      <c r="R14" s="6"/>
    </row>
    <row r="15" spans="1:18">
      <c r="A15" s="13">
        <v>0</v>
      </c>
      <c r="B15" s="14" t="s">
        <v>31</v>
      </c>
      <c r="C15" s="15" t="s">
        <v>32</v>
      </c>
      <c r="D15" s="16">
        <v>4901000</v>
      </c>
      <c r="E15" s="16">
        <v>4901000</v>
      </c>
      <c r="F15" s="16">
        <v>4901000</v>
      </c>
      <c r="G15" s="16">
        <v>1921676.04</v>
      </c>
      <c r="H15" s="16">
        <v>0</v>
      </c>
      <c r="I15" s="16">
        <v>1707672.04</v>
      </c>
      <c r="J15" s="16">
        <v>214949</v>
      </c>
      <c r="K15" s="16">
        <v>197080.67</v>
      </c>
      <c r="L15" s="17">
        <f t="shared" si="0"/>
        <v>2979323.96</v>
      </c>
      <c r="M15" s="17">
        <f t="shared" si="1"/>
        <v>2979323.96</v>
      </c>
      <c r="N15" s="17">
        <f t="shared" si="2"/>
        <v>39.209876351764947</v>
      </c>
      <c r="O15" s="17">
        <f t="shared" si="3"/>
        <v>3193327.96</v>
      </c>
      <c r="P15" s="17">
        <f t="shared" si="4"/>
        <v>3193327.96</v>
      </c>
      <c r="Q15" s="17">
        <f t="shared" si="5"/>
        <v>34.843338910426446</v>
      </c>
      <c r="R15" s="6"/>
    </row>
    <row r="16" spans="1:18">
      <c r="A16" s="13">
        <v>0</v>
      </c>
      <c r="B16" s="14" t="s">
        <v>33</v>
      </c>
      <c r="C16" s="15" t="s">
        <v>34</v>
      </c>
      <c r="D16" s="16">
        <v>530790</v>
      </c>
      <c r="E16" s="16">
        <v>530790</v>
      </c>
      <c r="F16" s="16">
        <v>530790</v>
      </c>
      <c r="G16" s="16">
        <v>83585</v>
      </c>
      <c r="H16" s="16">
        <v>0</v>
      </c>
      <c r="I16" s="16">
        <v>83585</v>
      </c>
      <c r="J16" s="16">
        <v>0</v>
      </c>
      <c r="K16" s="16">
        <v>0</v>
      </c>
      <c r="L16" s="17">
        <f t="shared" si="0"/>
        <v>447205</v>
      </c>
      <c r="M16" s="17">
        <f t="shared" si="1"/>
        <v>447205</v>
      </c>
      <c r="N16" s="17">
        <f t="shared" si="2"/>
        <v>15.74728235271953</v>
      </c>
      <c r="O16" s="17">
        <f t="shared" si="3"/>
        <v>447205</v>
      </c>
      <c r="P16" s="17">
        <f t="shared" si="4"/>
        <v>447205</v>
      </c>
      <c r="Q16" s="17">
        <f t="shared" si="5"/>
        <v>15.74728235271953</v>
      </c>
      <c r="R16" s="6"/>
    </row>
    <row r="17" spans="1:18" ht="25.5">
      <c r="A17" s="13">
        <v>0</v>
      </c>
      <c r="B17" s="14" t="s">
        <v>35</v>
      </c>
      <c r="C17" s="15" t="s">
        <v>36</v>
      </c>
      <c r="D17" s="16">
        <v>64400</v>
      </c>
      <c r="E17" s="16">
        <v>64400</v>
      </c>
      <c r="F17" s="16">
        <v>64400</v>
      </c>
      <c r="G17" s="16">
        <v>5197.34</v>
      </c>
      <c r="H17" s="16">
        <v>0</v>
      </c>
      <c r="I17" s="16">
        <v>5197.34</v>
      </c>
      <c r="J17" s="16">
        <v>0</v>
      </c>
      <c r="K17" s="16">
        <v>0</v>
      </c>
      <c r="L17" s="17">
        <f t="shared" si="0"/>
        <v>59202.66</v>
      </c>
      <c r="M17" s="17">
        <f t="shared" si="1"/>
        <v>59202.66</v>
      </c>
      <c r="N17" s="17">
        <f t="shared" si="2"/>
        <v>8.0704037267080757</v>
      </c>
      <c r="O17" s="17">
        <f t="shared" si="3"/>
        <v>59202.66</v>
      </c>
      <c r="P17" s="17">
        <f t="shared" si="4"/>
        <v>59202.66</v>
      </c>
      <c r="Q17" s="17">
        <f t="shared" si="5"/>
        <v>8.0704037267080757</v>
      </c>
      <c r="R17" s="6"/>
    </row>
    <row r="18" spans="1:18" ht="25.5">
      <c r="A18" s="13">
        <v>0</v>
      </c>
      <c r="B18" s="14" t="s">
        <v>37</v>
      </c>
      <c r="C18" s="15" t="s">
        <v>38</v>
      </c>
      <c r="D18" s="16">
        <v>0</v>
      </c>
      <c r="E18" s="16">
        <v>1315200</v>
      </c>
      <c r="F18" s="16">
        <v>1315200</v>
      </c>
      <c r="G18" s="16">
        <v>447788.62</v>
      </c>
      <c r="H18" s="16">
        <v>0</v>
      </c>
      <c r="I18" s="16">
        <v>447788.62</v>
      </c>
      <c r="J18" s="16">
        <v>0</v>
      </c>
      <c r="K18" s="16">
        <v>0</v>
      </c>
      <c r="L18" s="17">
        <f t="shared" si="0"/>
        <v>867411.38</v>
      </c>
      <c r="M18" s="17">
        <f t="shared" si="1"/>
        <v>867411.38</v>
      </c>
      <c r="N18" s="17">
        <f t="shared" si="2"/>
        <v>34.047188260340633</v>
      </c>
      <c r="O18" s="17">
        <f t="shared" si="3"/>
        <v>867411.38</v>
      </c>
      <c r="P18" s="17">
        <f t="shared" si="4"/>
        <v>867411.38</v>
      </c>
      <c r="Q18" s="17">
        <f t="shared" si="5"/>
        <v>34.047188260340633</v>
      </c>
      <c r="R18" s="6"/>
    </row>
    <row r="19" spans="1:18" ht="63.75">
      <c r="A19" s="13">
        <v>0</v>
      </c>
      <c r="B19" s="14" t="s">
        <v>39</v>
      </c>
      <c r="C19" s="15" t="s">
        <v>40</v>
      </c>
      <c r="D19" s="16">
        <v>0</v>
      </c>
      <c r="E19" s="16">
        <v>137585.39000000001</v>
      </c>
      <c r="F19" s="16">
        <v>137585.39000000001</v>
      </c>
      <c r="G19" s="16">
        <v>122110.16</v>
      </c>
      <c r="H19" s="16">
        <v>0</v>
      </c>
      <c r="I19" s="16">
        <v>64459.65</v>
      </c>
      <c r="J19" s="16">
        <v>57650.51</v>
      </c>
      <c r="K19" s="16">
        <v>57650.51</v>
      </c>
      <c r="L19" s="17">
        <f t="shared" si="0"/>
        <v>15475.23000000001</v>
      </c>
      <c r="M19" s="17">
        <f t="shared" si="1"/>
        <v>15475.23000000001</v>
      </c>
      <c r="N19" s="17">
        <f t="shared" si="2"/>
        <v>88.752272316123097</v>
      </c>
      <c r="O19" s="17">
        <f t="shared" si="3"/>
        <v>73125.74000000002</v>
      </c>
      <c r="P19" s="17">
        <f t="shared" si="4"/>
        <v>73125.74000000002</v>
      </c>
      <c r="Q19" s="17">
        <f t="shared" si="5"/>
        <v>46.850650348848809</v>
      </c>
      <c r="R19" s="6"/>
    </row>
    <row r="20" spans="1:18" ht="25.5">
      <c r="A20" s="13">
        <v>0</v>
      </c>
      <c r="B20" s="14" t="s">
        <v>41</v>
      </c>
      <c r="C20" s="15" t="s">
        <v>42</v>
      </c>
      <c r="D20" s="16">
        <v>2344400</v>
      </c>
      <c r="E20" s="16">
        <v>2344400</v>
      </c>
      <c r="F20" s="16">
        <v>2344400</v>
      </c>
      <c r="G20" s="16">
        <v>831492</v>
      </c>
      <c r="H20" s="16">
        <v>0</v>
      </c>
      <c r="I20" s="16">
        <v>733024.68</v>
      </c>
      <c r="J20" s="16">
        <v>98467.319999999992</v>
      </c>
      <c r="K20" s="16">
        <v>98467.319999999992</v>
      </c>
      <c r="L20" s="17">
        <f t="shared" si="0"/>
        <v>1512908</v>
      </c>
      <c r="M20" s="17">
        <f t="shared" si="1"/>
        <v>1512908</v>
      </c>
      <c r="N20" s="17">
        <f t="shared" si="2"/>
        <v>35.467155775464938</v>
      </c>
      <c r="O20" s="17">
        <f t="shared" si="3"/>
        <v>1611375.3199999998</v>
      </c>
      <c r="P20" s="17">
        <f t="shared" si="4"/>
        <v>1611375.3199999998</v>
      </c>
      <c r="Q20" s="17">
        <f t="shared" si="5"/>
        <v>31.26704828527555</v>
      </c>
      <c r="R20" s="6"/>
    </row>
    <row r="21" spans="1:18" ht="51">
      <c r="A21" s="13">
        <v>0</v>
      </c>
      <c r="B21" s="14" t="s">
        <v>43</v>
      </c>
      <c r="C21" s="15" t="s">
        <v>44</v>
      </c>
      <c r="D21" s="16">
        <v>0</v>
      </c>
      <c r="E21" s="16">
        <v>203822.05000000002</v>
      </c>
      <c r="F21" s="16">
        <v>203822.05000000002</v>
      </c>
      <c r="G21" s="16">
        <v>83382.05</v>
      </c>
      <c r="H21" s="16">
        <v>0</v>
      </c>
      <c r="I21" s="16">
        <v>12493.23</v>
      </c>
      <c r="J21" s="16">
        <v>70888.820000000007</v>
      </c>
      <c r="K21" s="16">
        <v>101106.27</v>
      </c>
      <c r="L21" s="17">
        <f t="shared" si="0"/>
        <v>120440.00000000001</v>
      </c>
      <c r="M21" s="17">
        <f t="shared" si="1"/>
        <v>120440.00000000001</v>
      </c>
      <c r="N21" s="17">
        <f t="shared" si="2"/>
        <v>40.90923921136109</v>
      </c>
      <c r="O21" s="17">
        <f t="shared" si="3"/>
        <v>191328.82</v>
      </c>
      <c r="P21" s="17">
        <f t="shared" si="4"/>
        <v>191328.82</v>
      </c>
      <c r="Q21" s="17">
        <f t="shared" si="5"/>
        <v>6.1294791216161348</v>
      </c>
      <c r="R21" s="6"/>
    </row>
    <row r="22" spans="1:18" ht="63.75">
      <c r="A22" s="13">
        <v>0</v>
      </c>
      <c r="B22" s="14" t="s">
        <v>45</v>
      </c>
      <c r="C22" s="15" t="s">
        <v>46</v>
      </c>
      <c r="D22" s="16">
        <v>0</v>
      </c>
      <c r="E22" s="16">
        <v>684253</v>
      </c>
      <c r="F22" s="16">
        <v>684253</v>
      </c>
      <c r="G22" s="16">
        <v>35648</v>
      </c>
      <c r="H22" s="16">
        <v>0</v>
      </c>
      <c r="I22" s="16">
        <v>0</v>
      </c>
      <c r="J22" s="16">
        <v>35648</v>
      </c>
      <c r="K22" s="16">
        <v>35648</v>
      </c>
      <c r="L22" s="17">
        <f t="shared" si="0"/>
        <v>648605</v>
      </c>
      <c r="M22" s="17">
        <f t="shared" si="1"/>
        <v>648605</v>
      </c>
      <c r="N22" s="17">
        <f t="shared" si="2"/>
        <v>5.2097689012689745</v>
      </c>
      <c r="O22" s="17">
        <f t="shared" si="3"/>
        <v>684253</v>
      </c>
      <c r="P22" s="17">
        <f t="shared" si="4"/>
        <v>684253</v>
      </c>
      <c r="Q22" s="17">
        <f t="shared" si="5"/>
        <v>0</v>
      </c>
      <c r="R22" s="6"/>
    </row>
    <row r="23" spans="1:18" ht="63.75">
      <c r="A23" s="13">
        <v>0</v>
      </c>
      <c r="B23" s="14" t="s">
        <v>47</v>
      </c>
      <c r="C23" s="15" t="s">
        <v>48</v>
      </c>
      <c r="D23" s="16">
        <v>0</v>
      </c>
      <c r="E23" s="16">
        <v>1856567.76</v>
      </c>
      <c r="F23" s="16">
        <v>1856567.76</v>
      </c>
      <c r="G23" s="16">
        <v>83174.42</v>
      </c>
      <c r="H23" s="16">
        <v>0</v>
      </c>
      <c r="I23" s="16">
        <v>0</v>
      </c>
      <c r="J23" s="16">
        <v>83174.42</v>
      </c>
      <c r="K23" s="16">
        <v>83174.42</v>
      </c>
      <c r="L23" s="17">
        <f t="shared" si="0"/>
        <v>1773393.34</v>
      </c>
      <c r="M23" s="17">
        <f t="shared" si="1"/>
        <v>1773393.34</v>
      </c>
      <c r="N23" s="17">
        <f t="shared" si="2"/>
        <v>4.4800099297210672</v>
      </c>
      <c r="O23" s="17">
        <f t="shared" si="3"/>
        <v>1856567.76</v>
      </c>
      <c r="P23" s="17">
        <f t="shared" si="4"/>
        <v>1856567.76</v>
      </c>
      <c r="Q23" s="17">
        <f t="shared" si="5"/>
        <v>0</v>
      </c>
      <c r="R23" s="6"/>
    </row>
    <row r="24" spans="1:18">
      <c r="A24" s="13">
        <v>0</v>
      </c>
      <c r="B24" s="14" t="s">
        <v>49</v>
      </c>
      <c r="C24" s="15" t="s">
        <v>50</v>
      </c>
      <c r="D24" s="16">
        <v>21053000</v>
      </c>
      <c r="E24" s="16">
        <v>21053000</v>
      </c>
      <c r="F24" s="16">
        <v>21102417.100000001</v>
      </c>
      <c r="G24" s="16">
        <v>6906076.3900000006</v>
      </c>
      <c r="H24" s="16">
        <v>0</v>
      </c>
      <c r="I24" s="16">
        <v>7291936.79</v>
      </c>
      <c r="J24" s="16">
        <v>0</v>
      </c>
      <c r="K24" s="16">
        <v>0</v>
      </c>
      <c r="L24" s="17">
        <f t="shared" si="0"/>
        <v>14196340.710000001</v>
      </c>
      <c r="M24" s="17">
        <f t="shared" si="1"/>
        <v>14146923.609999999</v>
      </c>
      <c r="N24" s="17">
        <f t="shared" si="2"/>
        <v>32.726470893232417</v>
      </c>
      <c r="O24" s="17">
        <f t="shared" si="3"/>
        <v>13761063.210000001</v>
      </c>
      <c r="P24" s="17">
        <f t="shared" si="4"/>
        <v>13810480.310000002</v>
      </c>
      <c r="Q24" s="17">
        <f t="shared" si="5"/>
        <v>34.554983703738849</v>
      </c>
      <c r="R24" s="6"/>
    </row>
    <row r="25" spans="1:18">
      <c r="A25" s="13">
        <v>1</v>
      </c>
      <c r="B25" s="14" t="s">
        <v>51</v>
      </c>
      <c r="C25" s="15" t="s">
        <v>52</v>
      </c>
      <c r="D25" s="16">
        <v>43633000</v>
      </c>
      <c r="E25" s="16">
        <v>56408514</v>
      </c>
      <c r="F25" s="16">
        <v>56408514</v>
      </c>
      <c r="G25" s="16">
        <v>13242368.029999999</v>
      </c>
      <c r="H25" s="16">
        <v>0</v>
      </c>
      <c r="I25" s="16">
        <v>11203563.57</v>
      </c>
      <c r="J25" s="16">
        <v>2038804.46</v>
      </c>
      <c r="K25" s="16">
        <v>2220946.39</v>
      </c>
      <c r="L25" s="17">
        <f t="shared" si="0"/>
        <v>43166145.969999999</v>
      </c>
      <c r="M25" s="17">
        <f t="shared" si="1"/>
        <v>43166145.969999999</v>
      </c>
      <c r="N25" s="17">
        <f t="shared" si="2"/>
        <v>23.475832088042594</v>
      </c>
      <c r="O25" s="17">
        <f t="shared" si="3"/>
        <v>45204950.43</v>
      </c>
      <c r="P25" s="17">
        <f t="shared" si="4"/>
        <v>45204950.43</v>
      </c>
      <c r="Q25" s="17">
        <f t="shared" si="5"/>
        <v>19.861476177160064</v>
      </c>
      <c r="R25" s="6"/>
    </row>
    <row r="26" spans="1:18" ht="25.5">
      <c r="A26" s="13">
        <v>0</v>
      </c>
      <c r="B26" s="14" t="s">
        <v>53</v>
      </c>
      <c r="C26" s="15" t="s">
        <v>54</v>
      </c>
      <c r="D26" s="16">
        <v>34723000</v>
      </c>
      <c r="E26" s="16">
        <v>47428514</v>
      </c>
      <c r="F26" s="16">
        <v>47428514</v>
      </c>
      <c r="G26" s="16">
        <v>10344323.779999999</v>
      </c>
      <c r="H26" s="16">
        <v>0</v>
      </c>
      <c r="I26" s="16">
        <v>8326909.1600000001</v>
      </c>
      <c r="J26" s="16">
        <v>2017414.6199999999</v>
      </c>
      <c r="K26" s="16">
        <v>1992453.23</v>
      </c>
      <c r="L26" s="17">
        <f t="shared" si="0"/>
        <v>37084190.219999999</v>
      </c>
      <c r="M26" s="17">
        <f t="shared" si="1"/>
        <v>37084190.219999999</v>
      </c>
      <c r="N26" s="17">
        <f t="shared" si="2"/>
        <v>21.810347631806469</v>
      </c>
      <c r="O26" s="17">
        <f t="shared" si="3"/>
        <v>39101604.840000004</v>
      </c>
      <c r="P26" s="17">
        <f t="shared" si="4"/>
        <v>39101604.840000004</v>
      </c>
      <c r="Q26" s="17">
        <f t="shared" si="5"/>
        <v>17.556757439206297</v>
      </c>
      <c r="R26" s="6"/>
    </row>
    <row r="27" spans="1:18">
      <c r="A27" s="13">
        <v>0</v>
      </c>
      <c r="B27" s="14" t="s">
        <v>55</v>
      </c>
      <c r="C27" s="15" t="s">
        <v>56</v>
      </c>
      <c r="D27" s="16">
        <v>389000</v>
      </c>
      <c r="E27" s="16">
        <v>389000</v>
      </c>
      <c r="F27" s="16">
        <v>389000</v>
      </c>
      <c r="G27" s="16">
        <v>174972.54</v>
      </c>
      <c r="H27" s="16">
        <v>0</v>
      </c>
      <c r="I27" s="16">
        <v>174972.54</v>
      </c>
      <c r="J27" s="16">
        <v>0</v>
      </c>
      <c r="K27" s="16">
        <v>0</v>
      </c>
      <c r="L27" s="17">
        <f t="shared" si="0"/>
        <v>214027.46</v>
      </c>
      <c r="M27" s="17">
        <f t="shared" si="1"/>
        <v>214027.46</v>
      </c>
      <c r="N27" s="17">
        <f t="shared" si="2"/>
        <v>44.980087403598972</v>
      </c>
      <c r="O27" s="17">
        <f t="shared" si="3"/>
        <v>214027.46</v>
      </c>
      <c r="P27" s="17">
        <f t="shared" si="4"/>
        <v>214027.46</v>
      </c>
      <c r="Q27" s="17">
        <f t="shared" si="5"/>
        <v>44.980087403598972</v>
      </c>
      <c r="R27" s="6"/>
    </row>
    <row r="28" spans="1:18" ht="38.25">
      <c r="A28" s="13">
        <v>0</v>
      </c>
      <c r="B28" s="14" t="s">
        <v>57</v>
      </c>
      <c r="C28" s="15" t="s">
        <v>58</v>
      </c>
      <c r="D28" s="16">
        <v>1612000</v>
      </c>
      <c r="E28" s="16">
        <v>1612000</v>
      </c>
      <c r="F28" s="16">
        <v>1612000</v>
      </c>
      <c r="G28" s="16">
        <v>636867.98</v>
      </c>
      <c r="H28" s="16">
        <v>0</v>
      </c>
      <c r="I28" s="16">
        <v>615478.14</v>
      </c>
      <c r="J28" s="16">
        <v>21389.84</v>
      </c>
      <c r="K28" s="16">
        <v>0</v>
      </c>
      <c r="L28" s="17">
        <f t="shared" si="0"/>
        <v>975132.02</v>
      </c>
      <c r="M28" s="17">
        <f t="shared" si="1"/>
        <v>975132.02</v>
      </c>
      <c r="N28" s="17">
        <f t="shared" si="2"/>
        <v>39.507939205955331</v>
      </c>
      <c r="O28" s="17">
        <f t="shared" si="3"/>
        <v>996521.86</v>
      </c>
      <c r="P28" s="17">
        <f t="shared" si="4"/>
        <v>996521.86</v>
      </c>
      <c r="Q28" s="17">
        <f t="shared" si="5"/>
        <v>38.181026054590575</v>
      </c>
      <c r="R28" s="6"/>
    </row>
    <row r="29" spans="1:18" ht="25.5">
      <c r="A29" s="13">
        <v>0</v>
      </c>
      <c r="B29" s="14" t="s">
        <v>59</v>
      </c>
      <c r="C29" s="15" t="s">
        <v>60</v>
      </c>
      <c r="D29" s="16">
        <v>400000</v>
      </c>
      <c r="E29" s="16">
        <v>470000</v>
      </c>
      <c r="F29" s="16">
        <v>470000</v>
      </c>
      <c r="G29" s="16">
        <v>36641.660000000003</v>
      </c>
      <c r="H29" s="16">
        <v>0</v>
      </c>
      <c r="I29" s="16">
        <v>36641.660000000003</v>
      </c>
      <c r="J29" s="16">
        <v>0</v>
      </c>
      <c r="K29" s="16">
        <v>0</v>
      </c>
      <c r="L29" s="17">
        <f t="shared" si="0"/>
        <v>433358.33999999997</v>
      </c>
      <c r="M29" s="17">
        <f t="shared" si="1"/>
        <v>433358.33999999997</v>
      </c>
      <c r="N29" s="17">
        <f t="shared" si="2"/>
        <v>7.7960978723404271</v>
      </c>
      <c r="O29" s="17">
        <f t="shared" si="3"/>
        <v>433358.33999999997</v>
      </c>
      <c r="P29" s="17">
        <f t="shared" si="4"/>
        <v>433358.33999999997</v>
      </c>
      <c r="Q29" s="17">
        <f t="shared" si="5"/>
        <v>7.7960978723404271</v>
      </c>
      <c r="R29" s="6"/>
    </row>
    <row r="30" spans="1:18">
      <c r="A30" s="13">
        <v>0</v>
      </c>
      <c r="B30" s="14" t="s">
        <v>61</v>
      </c>
      <c r="C30" s="15" t="s">
        <v>62</v>
      </c>
      <c r="D30" s="16">
        <v>6509000</v>
      </c>
      <c r="E30" s="16">
        <v>6509000</v>
      </c>
      <c r="F30" s="16">
        <v>6509000</v>
      </c>
      <c r="G30" s="16">
        <v>2049562.07</v>
      </c>
      <c r="H30" s="16">
        <v>0</v>
      </c>
      <c r="I30" s="16">
        <v>2049562.07</v>
      </c>
      <c r="J30" s="16">
        <v>0</v>
      </c>
      <c r="K30" s="16">
        <v>228493.16</v>
      </c>
      <c r="L30" s="17">
        <f t="shared" si="0"/>
        <v>4459437.93</v>
      </c>
      <c r="M30" s="17">
        <f t="shared" si="1"/>
        <v>4459437.93</v>
      </c>
      <c r="N30" s="17">
        <f t="shared" si="2"/>
        <v>31.488125211245972</v>
      </c>
      <c r="O30" s="17">
        <f t="shared" si="3"/>
        <v>4459437.93</v>
      </c>
      <c r="P30" s="17">
        <f t="shared" si="4"/>
        <v>4459437.93</v>
      </c>
      <c r="Q30" s="17">
        <f t="shared" si="5"/>
        <v>31.488125211245972</v>
      </c>
      <c r="R30" s="6"/>
    </row>
    <row r="31" spans="1:18">
      <c r="A31" s="13">
        <v>1</v>
      </c>
      <c r="B31" s="14" t="s">
        <v>63</v>
      </c>
      <c r="C31" s="15" t="s">
        <v>64</v>
      </c>
      <c r="D31" s="16">
        <v>43913401</v>
      </c>
      <c r="E31" s="16">
        <v>43994701</v>
      </c>
      <c r="F31" s="16">
        <f>F32+F33+F34+F35+F36+F37+F38+F39+F40+F41+F42+F43+F44+F45+F46+F47+F48+F49+F50</f>
        <v>45831970.009999998</v>
      </c>
      <c r="G31" s="16">
        <v>18409008.77</v>
      </c>
      <c r="H31" s="16">
        <v>0</v>
      </c>
      <c r="I31" s="16">
        <v>20329801.810000002</v>
      </c>
      <c r="J31" s="16">
        <v>24955.57</v>
      </c>
      <c r="K31" s="16">
        <v>388024.44</v>
      </c>
      <c r="L31" s="17">
        <f t="shared" si="0"/>
        <v>27422961.239999998</v>
      </c>
      <c r="M31" s="17">
        <f t="shared" si="1"/>
        <v>25585692.23</v>
      </c>
      <c r="N31" s="17">
        <f t="shared" si="2"/>
        <v>40.166304799866495</v>
      </c>
      <c r="O31" s="17">
        <f t="shared" si="3"/>
        <v>23664899.189999998</v>
      </c>
      <c r="P31" s="17">
        <f t="shared" si="4"/>
        <v>25502168.199999996</v>
      </c>
      <c r="Q31" s="17">
        <f t="shared" si="5"/>
        <v>44.357250638722881</v>
      </c>
      <c r="R31" s="6"/>
    </row>
    <row r="32" spans="1:18" ht="25.5">
      <c r="A32" s="13">
        <v>0</v>
      </c>
      <c r="B32" s="14" t="s">
        <v>65</v>
      </c>
      <c r="C32" s="15" t="s">
        <v>66</v>
      </c>
      <c r="D32" s="16">
        <v>30000</v>
      </c>
      <c r="E32" s="16">
        <v>30000</v>
      </c>
      <c r="F32" s="16">
        <v>30000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f t="shared" ref="L32:L63" si="6">F32-G32</f>
        <v>30000</v>
      </c>
      <c r="M32" s="17">
        <f t="shared" ref="M32:M63" si="7">E32-G32</f>
        <v>30000</v>
      </c>
      <c r="N32" s="17">
        <f t="shared" ref="N32:N63" si="8">IF(F32=0,0,(G32/F32)*100)</f>
        <v>0</v>
      </c>
      <c r="O32" s="17">
        <f t="shared" ref="O32:O63" si="9">E32-I32</f>
        <v>30000</v>
      </c>
      <c r="P32" s="17">
        <f t="shared" ref="P32:P63" si="10">F32-I32</f>
        <v>30000</v>
      </c>
      <c r="Q32" s="17">
        <f t="shared" ref="Q32:Q63" si="11">IF(F32=0,0,(I32/F32)*100)</f>
        <v>0</v>
      </c>
      <c r="R32" s="6"/>
    </row>
    <row r="33" spans="1:18" ht="25.5">
      <c r="A33" s="13">
        <v>0</v>
      </c>
      <c r="B33" s="14" t="s">
        <v>67</v>
      </c>
      <c r="C33" s="15" t="s">
        <v>68</v>
      </c>
      <c r="D33" s="16">
        <v>3246500</v>
      </c>
      <c r="E33" s="16">
        <v>3246500</v>
      </c>
      <c r="F33" s="16">
        <v>3246500</v>
      </c>
      <c r="G33" s="16">
        <v>1158556.77</v>
      </c>
      <c r="H33" s="16">
        <v>0</v>
      </c>
      <c r="I33" s="16">
        <v>1157916.77</v>
      </c>
      <c r="J33" s="16">
        <v>640</v>
      </c>
      <c r="K33" s="16">
        <v>640</v>
      </c>
      <c r="L33" s="17">
        <f t="shared" si="6"/>
        <v>2087943.23</v>
      </c>
      <c r="M33" s="17">
        <f t="shared" si="7"/>
        <v>2087943.23</v>
      </c>
      <c r="N33" s="17">
        <f t="shared" si="8"/>
        <v>35.686332049899896</v>
      </c>
      <c r="O33" s="17">
        <f t="shared" si="9"/>
        <v>2088583.23</v>
      </c>
      <c r="P33" s="17">
        <f t="shared" si="10"/>
        <v>2088583.23</v>
      </c>
      <c r="Q33" s="17">
        <f t="shared" si="11"/>
        <v>35.666618512243957</v>
      </c>
      <c r="R33" s="6"/>
    </row>
    <row r="34" spans="1:18" ht="38.25">
      <c r="A34" s="13">
        <v>0</v>
      </c>
      <c r="B34" s="14" t="s">
        <v>69</v>
      </c>
      <c r="C34" s="15" t="s">
        <v>70</v>
      </c>
      <c r="D34" s="16">
        <v>90000</v>
      </c>
      <c r="E34" s="16">
        <v>90000</v>
      </c>
      <c r="F34" s="16">
        <v>90000</v>
      </c>
      <c r="G34" s="16">
        <v>31594.93</v>
      </c>
      <c r="H34" s="16">
        <v>0</v>
      </c>
      <c r="I34" s="16">
        <v>31594.93</v>
      </c>
      <c r="J34" s="16">
        <v>0</v>
      </c>
      <c r="K34" s="16">
        <v>0</v>
      </c>
      <c r="L34" s="17">
        <f t="shared" si="6"/>
        <v>58405.07</v>
      </c>
      <c r="M34" s="17">
        <f t="shared" si="7"/>
        <v>58405.07</v>
      </c>
      <c r="N34" s="17">
        <f t="shared" si="8"/>
        <v>35.105477777777779</v>
      </c>
      <c r="O34" s="17">
        <f t="shared" si="9"/>
        <v>58405.07</v>
      </c>
      <c r="P34" s="17">
        <f t="shared" si="10"/>
        <v>58405.07</v>
      </c>
      <c r="Q34" s="17">
        <f t="shared" si="11"/>
        <v>35.105477777777779</v>
      </c>
      <c r="R34" s="6"/>
    </row>
    <row r="35" spans="1:18" ht="25.5">
      <c r="A35" s="13">
        <v>0</v>
      </c>
      <c r="B35" s="14" t="s">
        <v>71</v>
      </c>
      <c r="C35" s="15" t="s">
        <v>72</v>
      </c>
      <c r="D35" s="16">
        <v>8544000</v>
      </c>
      <c r="E35" s="16">
        <v>8544000</v>
      </c>
      <c r="F35" s="16">
        <v>8544000</v>
      </c>
      <c r="G35" s="16">
        <v>6946337.46</v>
      </c>
      <c r="H35" s="16">
        <v>0</v>
      </c>
      <c r="I35" s="16">
        <v>6946337.46</v>
      </c>
      <c r="J35" s="16">
        <v>0</v>
      </c>
      <c r="K35" s="16">
        <v>364798.44</v>
      </c>
      <c r="L35" s="17">
        <f t="shared" si="6"/>
        <v>1597662.54</v>
      </c>
      <c r="M35" s="17">
        <f t="shared" si="7"/>
        <v>1597662.54</v>
      </c>
      <c r="N35" s="17">
        <f t="shared" si="8"/>
        <v>81.300766151685394</v>
      </c>
      <c r="O35" s="17">
        <f t="shared" si="9"/>
        <v>1597662.54</v>
      </c>
      <c r="P35" s="17">
        <f t="shared" si="10"/>
        <v>1597662.54</v>
      </c>
      <c r="Q35" s="17">
        <f t="shared" si="11"/>
        <v>81.300766151685394</v>
      </c>
      <c r="R35" s="6"/>
    </row>
    <row r="36" spans="1:18" ht="25.5">
      <c r="A36" s="13">
        <v>0</v>
      </c>
      <c r="B36" s="14" t="s">
        <v>73</v>
      </c>
      <c r="C36" s="15" t="s">
        <v>74</v>
      </c>
      <c r="D36" s="16">
        <v>167000</v>
      </c>
      <c r="E36" s="16">
        <v>167000</v>
      </c>
      <c r="F36" s="16">
        <v>167000</v>
      </c>
      <c r="G36" s="16">
        <v>75000</v>
      </c>
      <c r="H36" s="16">
        <v>0</v>
      </c>
      <c r="I36" s="16">
        <v>75000</v>
      </c>
      <c r="J36" s="16">
        <v>0</v>
      </c>
      <c r="K36" s="16">
        <v>0</v>
      </c>
      <c r="L36" s="17">
        <f t="shared" si="6"/>
        <v>92000</v>
      </c>
      <c r="M36" s="17">
        <f t="shared" si="7"/>
        <v>92000</v>
      </c>
      <c r="N36" s="17">
        <f t="shared" si="8"/>
        <v>44.91017964071856</v>
      </c>
      <c r="O36" s="17">
        <f t="shared" si="9"/>
        <v>92000</v>
      </c>
      <c r="P36" s="17">
        <f t="shared" si="10"/>
        <v>92000</v>
      </c>
      <c r="Q36" s="17">
        <f t="shared" si="11"/>
        <v>44.91017964071856</v>
      </c>
      <c r="R36" s="6"/>
    </row>
    <row r="37" spans="1:18" ht="25.5">
      <c r="A37" s="13">
        <v>0</v>
      </c>
      <c r="B37" s="14" t="s">
        <v>75</v>
      </c>
      <c r="C37" s="15" t="s">
        <v>76</v>
      </c>
      <c r="D37" s="16">
        <v>363000</v>
      </c>
      <c r="E37" s="16">
        <v>363000</v>
      </c>
      <c r="F37" s="16">
        <v>363000</v>
      </c>
      <c r="G37" s="16">
        <v>107488.43</v>
      </c>
      <c r="H37" s="16">
        <v>0</v>
      </c>
      <c r="I37" s="16">
        <v>107488.43</v>
      </c>
      <c r="J37" s="16">
        <v>0</v>
      </c>
      <c r="K37" s="16">
        <v>0</v>
      </c>
      <c r="L37" s="17">
        <f t="shared" si="6"/>
        <v>255511.57</v>
      </c>
      <c r="M37" s="17">
        <f t="shared" si="7"/>
        <v>255511.57</v>
      </c>
      <c r="N37" s="17">
        <f t="shared" si="8"/>
        <v>29.611137741046829</v>
      </c>
      <c r="O37" s="17">
        <f t="shared" si="9"/>
        <v>255511.57</v>
      </c>
      <c r="P37" s="17">
        <f t="shared" si="10"/>
        <v>255511.57</v>
      </c>
      <c r="Q37" s="17">
        <f t="shared" si="11"/>
        <v>29.611137741046829</v>
      </c>
      <c r="R37" s="6"/>
    </row>
    <row r="38" spans="1:18" ht="38.25">
      <c r="A38" s="13">
        <v>0</v>
      </c>
      <c r="B38" s="14" t="s">
        <v>77</v>
      </c>
      <c r="C38" s="15" t="s">
        <v>78</v>
      </c>
      <c r="D38" s="16">
        <v>2000000</v>
      </c>
      <c r="E38" s="16">
        <v>2000000</v>
      </c>
      <c r="F38" s="16">
        <v>2000000</v>
      </c>
      <c r="G38" s="16">
        <v>939750.54</v>
      </c>
      <c r="H38" s="16">
        <v>0</v>
      </c>
      <c r="I38" s="16">
        <v>939750.54</v>
      </c>
      <c r="J38" s="16">
        <v>0</v>
      </c>
      <c r="K38" s="16">
        <v>0</v>
      </c>
      <c r="L38" s="17">
        <f t="shared" si="6"/>
        <v>1060249.46</v>
      </c>
      <c r="M38" s="17">
        <f t="shared" si="7"/>
        <v>1060249.46</v>
      </c>
      <c r="N38" s="17">
        <f t="shared" si="8"/>
        <v>46.987527</v>
      </c>
      <c r="O38" s="17">
        <f t="shared" si="9"/>
        <v>1060249.46</v>
      </c>
      <c r="P38" s="17">
        <f t="shared" si="10"/>
        <v>1060249.46</v>
      </c>
      <c r="Q38" s="17">
        <f t="shared" si="11"/>
        <v>46.987527</v>
      </c>
      <c r="R38" s="6"/>
    </row>
    <row r="39" spans="1:18" ht="25.5">
      <c r="A39" s="13">
        <v>0</v>
      </c>
      <c r="B39" s="14" t="s">
        <v>79</v>
      </c>
      <c r="C39" s="15" t="s">
        <v>80</v>
      </c>
      <c r="D39" s="16">
        <v>1900000</v>
      </c>
      <c r="E39" s="16">
        <v>1900000</v>
      </c>
      <c r="F39" s="16">
        <v>1900000</v>
      </c>
      <c r="G39" s="16">
        <v>464859.49</v>
      </c>
      <c r="H39" s="16">
        <v>0</v>
      </c>
      <c r="I39" s="16">
        <v>464859.49</v>
      </c>
      <c r="J39" s="16">
        <v>0</v>
      </c>
      <c r="K39" s="16">
        <v>0</v>
      </c>
      <c r="L39" s="17">
        <f t="shared" si="6"/>
        <v>1435140.51</v>
      </c>
      <c r="M39" s="17">
        <f t="shared" si="7"/>
        <v>1435140.51</v>
      </c>
      <c r="N39" s="17">
        <f t="shared" si="8"/>
        <v>24.466288947368419</v>
      </c>
      <c r="O39" s="17">
        <f t="shared" si="9"/>
        <v>1435140.51</v>
      </c>
      <c r="P39" s="17">
        <f t="shared" si="10"/>
        <v>1435140.51</v>
      </c>
      <c r="Q39" s="17">
        <f t="shared" si="11"/>
        <v>24.466288947368419</v>
      </c>
      <c r="R39" s="6"/>
    </row>
    <row r="40" spans="1:18" ht="25.5">
      <c r="A40" s="13">
        <v>0</v>
      </c>
      <c r="B40" s="14" t="s">
        <v>81</v>
      </c>
      <c r="C40" s="15" t="s">
        <v>82</v>
      </c>
      <c r="D40" s="16">
        <v>0</v>
      </c>
      <c r="E40" s="16">
        <v>81300</v>
      </c>
      <c r="F40" s="16">
        <v>81300</v>
      </c>
      <c r="G40" s="16">
        <v>21546.93</v>
      </c>
      <c r="H40" s="16">
        <v>0</v>
      </c>
      <c r="I40" s="16">
        <v>21546.93</v>
      </c>
      <c r="J40" s="16">
        <v>0</v>
      </c>
      <c r="K40" s="16">
        <v>0</v>
      </c>
      <c r="L40" s="17">
        <f t="shared" si="6"/>
        <v>59753.07</v>
      </c>
      <c r="M40" s="17">
        <f t="shared" si="7"/>
        <v>59753.07</v>
      </c>
      <c r="N40" s="17">
        <f t="shared" si="8"/>
        <v>26.502988929889298</v>
      </c>
      <c r="O40" s="17">
        <f t="shared" si="9"/>
        <v>59753.07</v>
      </c>
      <c r="P40" s="17">
        <f t="shared" si="10"/>
        <v>59753.07</v>
      </c>
      <c r="Q40" s="17">
        <f t="shared" si="11"/>
        <v>26.502988929889298</v>
      </c>
      <c r="R40" s="6"/>
    </row>
    <row r="41" spans="1:18" ht="25.5">
      <c r="A41" s="13">
        <v>0</v>
      </c>
      <c r="B41" s="14" t="s">
        <v>83</v>
      </c>
      <c r="C41" s="15" t="s">
        <v>84</v>
      </c>
      <c r="D41" s="16">
        <v>398000</v>
      </c>
      <c r="E41" s="16">
        <v>398000</v>
      </c>
      <c r="F41" s="16">
        <v>398000</v>
      </c>
      <c r="G41" s="16">
        <v>28500</v>
      </c>
      <c r="H41" s="16">
        <v>0</v>
      </c>
      <c r="I41" s="16">
        <v>28500</v>
      </c>
      <c r="J41" s="16">
        <v>0</v>
      </c>
      <c r="K41" s="16">
        <v>0</v>
      </c>
      <c r="L41" s="17">
        <f t="shared" si="6"/>
        <v>369500</v>
      </c>
      <c r="M41" s="17">
        <f t="shared" si="7"/>
        <v>369500</v>
      </c>
      <c r="N41" s="17">
        <f t="shared" si="8"/>
        <v>7.1608040201005032</v>
      </c>
      <c r="O41" s="17">
        <f t="shared" si="9"/>
        <v>369500</v>
      </c>
      <c r="P41" s="17">
        <f t="shared" si="10"/>
        <v>369500</v>
      </c>
      <c r="Q41" s="17">
        <f t="shared" si="11"/>
        <v>7.1608040201005032</v>
      </c>
      <c r="R41" s="6"/>
    </row>
    <row r="42" spans="1:18" ht="51">
      <c r="A42" s="13">
        <v>0</v>
      </c>
      <c r="B42" s="14" t="s">
        <v>85</v>
      </c>
      <c r="C42" s="15" t="s">
        <v>86</v>
      </c>
      <c r="D42" s="16">
        <v>13389501</v>
      </c>
      <c r="E42" s="16">
        <v>13389501</v>
      </c>
      <c r="F42" s="16">
        <v>14981632.5</v>
      </c>
      <c r="G42" s="16">
        <v>4525604.1700000009</v>
      </c>
      <c r="H42" s="16">
        <v>0</v>
      </c>
      <c r="I42" s="16">
        <v>6207105.2700000005</v>
      </c>
      <c r="J42" s="16">
        <v>19110</v>
      </c>
      <c r="K42" s="16">
        <v>19660</v>
      </c>
      <c r="L42" s="17">
        <f t="shared" si="6"/>
        <v>10456028.329999998</v>
      </c>
      <c r="M42" s="17">
        <f t="shared" si="7"/>
        <v>8863896.8299999982</v>
      </c>
      <c r="N42" s="17">
        <f t="shared" si="8"/>
        <v>30.207683775449713</v>
      </c>
      <c r="O42" s="17">
        <f t="shared" si="9"/>
        <v>7182395.7299999995</v>
      </c>
      <c r="P42" s="17">
        <f t="shared" si="10"/>
        <v>8774527.2300000004</v>
      </c>
      <c r="Q42" s="17">
        <f t="shared" si="11"/>
        <v>41.431434591657492</v>
      </c>
      <c r="R42" s="6"/>
    </row>
    <row r="43" spans="1:18" ht="25.5">
      <c r="A43" s="13">
        <v>0</v>
      </c>
      <c r="B43" s="14" t="s">
        <v>87</v>
      </c>
      <c r="C43" s="15" t="s">
        <v>88</v>
      </c>
      <c r="D43" s="16">
        <v>4779400</v>
      </c>
      <c r="E43" s="16">
        <v>4779400</v>
      </c>
      <c r="F43" s="16">
        <v>4867087</v>
      </c>
      <c r="G43" s="16">
        <v>1672651.9100000001</v>
      </c>
      <c r="H43" s="16">
        <v>0</v>
      </c>
      <c r="I43" s="16">
        <v>1757328.9100000001</v>
      </c>
      <c r="J43" s="16">
        <v>3010</v>
      </c>
      <c r="K43" s="16">
        <v>1556</v>
      </c>
      <c r="L43" s="17">
        <f t="shared" si="6"/>
        <v>3194435.09</v>
      </c>
      <c r="M43" s="17">
        <f t="shared" si="7"/>
        <v>3106748.09</v>
      </c>
      <c r="N43" s="17">
        <f t="shared" si="8"/>
        <v>34.366591556715548</v>
      </c>
      <c r="O43" s="17">
        <f t="shared" si="9"/>
        <v>3022071.09</v>
      </c>
      <c r="P43" s="17">
        <f t="shared" si="10"/>
        <v>3109758.09</v>
      </c>
      <c r="Q43" s="17">
        <f t="shared" si="11"/>
        <v>36.106379647620848</v>
      </c>
      <c r="R43" s="6"/>
    </row>
    <row r="44" spans="1:18" ht="63.75">
      <c r="A44" s="13">
        <v>0</v>
      </c>
      <c r="B44" s="14" t="s">
        <v>89</v>
      </c>
      <c r="C44" s="15" t="s">
        <v>90</v>
      </c>
      <c r="D44" s="16">
        <v>5510000</v>
      </c>
      <c r="E44" s="16">
        <v>5510000</v>
      </c>
      <c r="F44" s="16">
        <v>5510000</v>
      </c>
      <c r="G44" s="16">
        <v>849360.27</v>
      </c>
      <c r="H44" s="16">
        <v>0</v>
      </c>
      <c r="I44" s="16">
        <v>848904.7</v>
      </c>
      <c r="J44" s="16">
        <v>455.57</v>
      </c>
      <c r="K44" s="16">
        <v>0</v>
      </c>
      <c r="L44" s="17">
        <f t="shared" si="6"/>
        <v>4660639.7300000004</v>
      </c>
      <c r="M44" s="17">
        <f t="shared" si="7"/>
        <v>4660639.7300000004</v>
      </c>
      <c r="N44" s="17">
        <f t="shared" si="8"/>
        <v>15.414886932849365</v>
      </c>
      <c r="O44" s="17">
        <f t="shared" si="9"/>
        <v>4661095.3</v>
      </c>
      <c r="P44" s="17">
        <f t="shared" si="10"/>
        <v>4661095.3</v>
      </c>
      <c r="Q44" s="17">
        <f t="shared" si="11"/>
        <v>15.406618874773139</v>
      </c>
      <c r="R44" s="6"/>
    </row>
    <row r="45" spans="1:18" ht="51">
      <c r="A45" s="13">
        <v>0</v>
      </c>
      <c r="B45" s="14" t="s">
        <v>91</v>
      </c>
      <c r="C45" s="15" t="s">
        <v>92</v>
      </c>
      <c r="D45" s="16">
        <v>2200000</v>
      </c>
      <c r="E45" s="16">
        <v>2200000</v>
      </c>
      <c r="F45" s="16">
        <v>2200000</v>
      </c>
      <c r="G45" s="16">
        <v>1487346.52</v>
      </c>
      <c r="H45" s="16">
        <v>0</v>
      </c>
      <c r="I45" s="16">
        <v>1487346.52</v>
      </c>
      <c r="J45" s="16">
        <v>0</v>
      </c>
      <c r="K45" s="16">
        <v>0</v>
      </c>
      <c r="L45" s="17">
        <f t="shared" si="6"/>
        <v>712653.48</v>
      </c>
      <c r="M45" s="17">
        <f t="shared" si="7"/>
        <v>712653.48</v>
      </c>
      <c r="N45" s="17">
        <f t="shared" si="8"/>
        <v>67.606659999999991</v>
      </c>
      <c r="O45" s="17">
        <f t="shared" si="9"/>
        <v>712653.48</v>
      </c>
      <c r="P45" s="17">
        <f t="shared" si="10"/>
        <v>712653.48</v>
      </c>
      <c r="Q45" s="17">
        <f t="shared" si="11"/>
        <v>67.606659999999991</v>
      </c>
      <c r="R45" s="6"/>
    </row>
    <row r="46" spans="1:18" ht="38.25">
      <c r="A46" s="13">
        <v>0</v>
      </c>
      <c r="B46" s="14" t="s">
        <v>93</v>
      </c>
      <c r="C46" s="15" t="s">
        <v>70</v>
      </c>
      <c r="D46" s="16">
        <v>50000</v>
      </c>
      <c r="E46" s="16">
        <v>50000</v>
      </c>
      <c r="F46" s="16">
        <v>50000</v>
      </c>
      <c r="G46" s="16">
        <v>843.22</v>
      </c>
      <c r="H46" s="16">
        <v>0</v>
      </c>
      <c r="I46" s="16">
        <v>843.22</v>
      </c>
      <c r="J46" s="16">
        <v>0</v>
      </c>
      <c r="K46" s="16">
        <v>0</v>
      </c>
      <c r="L46" s="17">
        <f t="shared" si="6"/>
        <v>49156.78</v>
      </c>
      <c r="M46" s="17">
        <f t="shared" si="7"/>
        <v>49156.78</v>
      </c>
      <c r="N46" s="17">
        <f t="shared" si="8"/>
        <v>1.6864400000000002</v>
      </c>
      <c r="O46" s="17">
        <f t="shared" si="9"/>
        <v>49156.78</v>
      </c>
      <c r="P46" s="17">
        <f t="shared" si="10"/>
        <v>49156.78</v>
      </c>
      <c r="Q46" s="17">
        <f t="shared" si="11"/>
        <v>1.6864400000000002</v>
      </c>
      <c r="R46" s="6"/>
    </row>
    <row r="47" spans="1:18" ht="25.5">
      <c r="A47" s="13">
        <v>0</v>
      </c>
      <c r="B47" s="14" t="s">
        <v>94</v>
      </c>
      <c r="C47" s="15" t="s">
        <v>72</v>
      </c>
      <c r="D47" s="16">
        <v>796000</v>
      </c>
      <c r="E47" s="16">
        <v>796000</v>
      </c>
      <c r="F47" s="16">
        <v>796000</v>
      </c>
      <c r="G47" s="16">
        <v>37050</v>
      </c>
      <c r="H47" s="16">
        <v>0</v>
      </c>
      <c r="I47" s="16">
        <v>37050</v>
      </c>
      <c r="J47" s="16">
        <v>0</v>
      </c>
      <c r="K47" s="16">
        <v>0</v>
      </c>
      <c r="L47" s="17">
        <f t="shared" si="6"/>
        <v>758950</v>
      </c>
      <c r="M47" s="17">
        <f t="shared" si="7"/>
        <v>758950</v>
      </c>
      <c r="N47" s="17">
        <f t="shared" si="8"/>
        <v>4.6545226130653266</v>
      </c>
      <c r="O47" s="17">
        <f t="shared" si="9"/>
        <v>758950</v>
      </c>
      <c r="P47" s="17">
        <f t="shared" si="10"/>
        <v>758950</v>
      </c>
      <c r="Q47" s="17">
        <f t="shared" si="11"/>
        <v>4.6545226130653266</v>
      </c>
      <c r="R47" s="6"/>
    </row>
    <row r="48" spans="1:18">
      <c r="A48" s="13">
        <v>0</v>
      </c>
      <c r="B48" s="14" t="s">
        <v>95</v>
      </c>
      <c r="C48" s="22" t="s">
        <v>167</v>
      </c>
      <c r="D48" s="16">
        <v>0</v>
      </c>
      <c r="E48" s="16">
        <v>0</v>
      </c>
      <c r="F48" s="16">
        <v>157450.51</v>
      </c>
      <c r="G48" s="16">
        <v>0</v>
      </c>
      <c r="H48" s="16">
        <v>0</v>
      </c>
      <c r="I48" s="16">
        <v>157450.51</v>
      </c>
      <c r="J48" s="16">
        <v>0</v>
      </c>
      <c r="K48" s="16">
        <v>0</v>
      </c>
      <c r="L48" s="17">
        <f t="shared" si="6"/>
        <v>157450.51</v>
      </c>
      <c r="M48" s="17">
        <f t="shared" si="7"/>
        <v>0</v>
      </c>
      <c r="N48" s="17">
        <f t="shared" si="8"/>
        <v>0</v>
      </c>
      <c r="O48" s="17">
        <f t="shared" si="9"/>
        <v>-157450.51</v>
      </c>
      <c r="P48" s="17">
        <f t="shared" si="10"/>
        <v>0</v>
      </c>
      <c r="Q48" s="17">
        <f t="shared" si="11"/>
        <v>100</v>
      </c>
      <c r="R48" s="6"/>
    </row>
    <row r="49" spans="1:18" ht="25.5">
      <c r="A49" s="13">
        <v>0</v>
      </c>
      <c r="B49" s="14" t="s">
        <v>96</v>
      </c>
      <c r="C49" s="15" t="s">
        <v>97</v>
      </c>
      <c r="D49" s="16">
        <v>50000</v>
      </c>
      <c r="E49" s="16">
        <v>50000</v>
      </c>
      <c r="F49" s="16">
        <v>50000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f t="shared" si="6"/>
        <v>50000</v>
      </c>
      <c r="M49" s="17">
        <f t="shared" si="7"/>
        <v>50000</v>
      </c>
      <c r="N49" s="17">
        <f t="shared" si="8"/>
        <v>0</v>
      </c>
      <c r="O49" s="17">
        <f t="shared" si="9"/>
        <v>50000</v>
      </c>
      <c r="P49" s="17">
        <f t="shared" si="10"/>
        <v>50000</v>
      </c>
      <c r="Q49" s="17">
        <f t="shared" si="11"/>
        <v>0</v>
      </c>
      <c r="R49" s="6"/>
    </row>
    <row r="50" spans="1:18">
      <c r="A50" s="13">
        <v>0</v>
      </c>
      <c r="B50" s="14" t="s">
        <v>98</v>
      </c>
      <c r="C50" s="15" t="s">
        <v>99</v>
      </c>
      <c r="D50" s="16">
        <v>400000</v>
      </c>
      <c r="E50" s="16">
        <v>400000</v>
      </c>
      <c r="F50" s="16">
        <v>400000</v>
      </c>
      <c r="G50" s="16">
        <v>62518.13</v>
      </c>
      <c r="H50" s="16">
        <v>0</v>
      </c>
      <c r="I50" s="16">
        <v>60778.13</v>
      </c>
      <c r="J50" s="16">
        <v>1740</v>
      </c>
      <c r="K50" s="16">
        <v>1370</v>
      </c>
      <c r="L50" s="17">
        <f t="shared" si="6"/>
        <v>337481.87</v>
      </c>
      <c r="M50" s="17">
        <f t="shared" si="7"/>
        <v>337481.87</v>
      </c>
      <c r="N50" s="17">
        <f t="shared" si="8"/>
        <v>15.629532499999998</v>
      </c>
      <c r="O50" s="17">
        <f t="shared" si="9"/>
        <v>339221.87</v>
      </c>
      <c r="P50" s="17">
        <f t="shared" si="10"/>
        <v>339221.87</v>
      </c>
      <c r="Q50" s="17">
        <f t="shared" si="11"/>
        <v>15.194532499999999</v>
      </c>
      <c r="R50" s="6"/>
    </row>
    <row r="51" spans="1:18">
      <c r="A51" s="13">
        <v>1</v>
      </c>
      <c r="B51" s="14" t="s">
        <v>100</v>
      </c>
      <c r="C51" s="15" t="s">
        <v>101</v>
      </c>
      <c r="D51" s="16">
        <v>20271700</v>
      </c>
      <c r="E51" s="16">
        <v>20271700</v>
      </c>
      <c r="F51" s="16">
        <f>F52+F53+F54+F55</f>
        <v>20294705</v>
      </c>
      <c r="G51" s="16">
        <v>7226507.4899999993</v>
      </c>
      <c r="H51" s="16">
        <v>0</v>
      </c>
      <c r="I51" s="16">
        <v>7250737.5099999988</v>
      </c>
      <c r="J51" s="16">
        <v>22538.5</v>
      </c>
      <c r="K51" s="16">
        <v>12532</v>
      </c>
      <c r="L51" s="17">
        <f t="shared" si="6"/>
        <v>13068197.510000002</v>
      </c>
      <c r="M51" s="17">
        <f t="shared" si="7"/>
        <v>13045192.510000002</v>
      </c>
      <c r="N51" s="17">
        <f t="shared" si="8"/>
        <v>35.607846923618744</v>
      </c>
      <c r="O51" s="17">
        <f t="shared" si="9"/>
        <v>13020962.490000002</v>
      </c>
      <c r="P51" s="17">
        <f t="shared" si="10"/>
        <v>13043967.490000002</v>
      </c>
      <c r="Q51" s="17">
        <f t="shared" si="11"/>
        <v>35.727237769654693</v>
      </c>
      <c r="R51" s="6"/>
    </row>
    <row r="52" spans="1:18">
      <c r="A52" s="13">
        <v>0</v>
      </c>
      <c r="B52" s="14" t="s">
        <v>102</v>
      </c>
      <c r="C52" s="15" t="s">
        <v>103</v>
      </c>
      <c r="D52" s="16">
        <v>5535100</v>
      </c>
      <c r="E52" s="16">
        <v>5535100</v>
      </c>
      <c r="F52" s="16">
        <v>5558105</v>
      </c>
      <c r="G52" s="16">
        <v>1907168.17</v>
      </c>
      <c r="H52" s="16">
        <v>0</v>
      </c>
      <c r="I52" s="16">
        <v>1931753.17</v>
      </c>
      <c r="J52" s="16">
        <v>0</v>
      </c>
      <c r="K52" s="16">
        <v>532</v>
      </c>
      <c r="L52" s="17">
        <f t="shared" si="6"/>
        <v>3650936.83</v>
      </c>
      <c r="M52" s="17">
        <f t="shared" si="7"/>
        <v>3627931.83</v>
      </c>
      <c r="N52" s="17">
        <f t="shared" si="8"/>
        <v>34.313280695488842</v>
      </c>
      <c r="O52" s="17">
        <f t="shared" si="9"/>
        <v>3603346.83</v>
      </c>
      <c r="P52" s="17">
        <f t="shared" si="10"/>
        <v>3626351.83</v>
      </c>
      <c r="Q52" s="17">
        <f t="shared" si="11"/>
        <v>34.755607711621131</v>
      </c>
      <c r="R52" s="6"/>
    </row>
    <row r="53" spans="1:18">
      <c r="A53" s="13">
        <v>0</v>
      </c>
      <c r="B53" s="14" t="s">
        <v>104</v>
      </c>
      <c r="C53" s="15" t="s">
        <v>105</v>
      </c>
      <c r="D53" s="16">
        <v>5007800</v>
      </c>
      <c r="E53" s="16">
        <v>5007800</v>
      </c>
      <c r="F53" s="16">
        <v>5007800</v>
      </c>
      <c r="G53" s="16">
        <v>1674568.15</v>
      </c>
      <c r="H53" s="16">
        <v>0</v>
      </c>
      <c r="I53" s="16">
        <v>1674567.89</v>
      </c>
      <c r="J53" s="16">
        <v>0.26</v>
      </c>
      <c r="K53" s="16">
        <v>0</v>
      </c>
      <c r="L53" s="17">
        <f t="shared" si="6"/>
        <v>3333231.85</v>
      </c>
      <c r="M53" s="17">
        <f t="shared" si="7"/>
        <v>3333231.85</v>
      </c>
      <c r="N53" s="17">
        <f t="shared" si="8"/>
        <v>33.439197851351885</v>
      </c>
      <c r="O53" s="17">
        <f t="shared" si="9"/>
        <v>3333232.1100000003</v>
      </c>
      <c r="P53" s="17">
        <f t="shared" si="10"/>
        <v>3333232.1100000003</v>
      </c>
      <c r="Q53" s="17">
        <f t="shared" si="11"/>
        <v>33.439192659451258</v>
      </c>
      <c r="R53" s="6"/>
    </row>
    <row r="54" spans="1:18" ht="25.5">
      <c r="A54" s="13">
        <v>0</v>
      </c>
      <c r="B54" s="14" t="s">
        <v>106</v>
      </c>
      <c r="C54" s="15" t="s">
        <v>107</v>
      </c>
      <c r="D54" s="16">
        <v>9700800</v>
      </c>
      <c r="E54" s="16">
        <v>9700800</v>
      </c>
      <c r="F54" s="16">
        <v>9700800</v>
      </c>
      <c r="G54" s="16">
        <v>3616771.1699999995</v>
      </c>
      <c r="H54" s="16">
        <v>0</v>
      </c>
      <c r="I54" s="16">
        <v>3616416.4499999997</v>
      </c>
      <c r="J54" s="16">
        <v>22538.239999999998</v>
      </c>
      <c r="K54" s="16">
        <v>12000</v>
      </c>
      <c r="L54" s="17">
        <f t="shared" si="6"/>
        <v>6084028.8300000001</v>
      </c>
      <c r="M54" s="17">
        <f t="shared" si="7"/>
        <v>6084028.8300000001</v>
      </c>
      <c r="N54" s="17">
        <f t="shared" si="8"/>
        <v>37.283225816427503</v>
      </c>
      <c r="O54" s="17">
        <f t="shared" si="9"/>
        <v>6084383.5500000007</v>
      </c>
      <c r="P54" s="17">
        <f t="shared" si="10"/>
        <v>6084383.5500000007</v>
      </c>
      <c r="Q54" s="17">
        <f t="shared" si="11"/>
        <v>37.279569210786732</v>
      </c>
      <c r="R54" s="6"/>
    </row>
    <row r="55" spans="1:18">
      <c r="A55" s="13">
        <v>0</v>
      </c>
      <c r="B55" s="14" t="s">
        <v>108</v>
      </c>
      <c r="C55" s="15" t="s">
        <v>109</v>
      </c>
      <c r="D55" s="16">
        <v>28000</v>
      </c>
      <c r="E55" s="16">
        <v>28000</v>
      </c>
      <c r="F55" s="16">
        <v>28000</v>
      </c>
      <c r="G55" s="16">
        <v>28000</v>
      </c>
      <c r="H55" s="16">
        <v>0</v>
      </c>
      <c r="I55" s="16">
        <v>28000</v>
      </c>
      <c r="J55" s="16">
        <v>0</v>
      </c>
      <c r="K55" s="16">
        <v>0</v>
      </c>
      <c r="L55" s="17">
        <f t="shared" si="6"/>
        <v>0</v>
      </c>
      <c r="M55" s="17">
        <f t="shared" si="7"/>
        <v>0</v>
      </c>
      <c r="N55" s="17">
        <f t="shared" si="8"/>
        <v>100</v>
      </c>
      <c r="O55" s="17">
        <f t="shared" si="9"/>
        <v>0</v>
      </c>
      <c r="P55" s="17">
        <f t="shared" si="10"/>
        <v>0</v>
      </c>
      <c r="Q55" s="17">
        <f t="shared" si="11"/>
        <v>100</v>
      </c>
      <c r="R55" s="6"/>
    </row>
    <row r="56" spans="1:18">
      <c r="A56" s="13">
        <v>1</v>
      </c>
      <c r="B56" s="14" t="s">
        <v>110</v>
      </c>
      <c r="C56" s="15" t="s">
        <v>111</v>
      </c>
      <c r="D56" s="16">
        <v>23808400</v>
      </c>
      <c r="E56" s="16">
        <v>23912400</v>
      </c>
      <c r="F56" s="16">
        <f>F57+F58+F59</f>
        <v>23912400</v>
      </c>
      <c r="G56" s="16">
        <v>4124988.8499999996</v>
      </c>
      <c r="H56" s="16">
        <v>0</v>
      </c>
      <c r="I56" s="16">
        <v>4089174.33</v>
      </c>
      <c r="J56" s="16">
        <v>35814.520000000004</v>
      </c>
      <c r="K56" s="16">
        <v>35814.43</v>
      </c>
      <c r="L56" s="17">
        <f t="shared" si="6"/>
        <v>19787411.149999999</v>
      </c>
      <c r="M56" s="17">
        <f t="shared" si="7"/>
        <v>19787411.149999999</v>
      </c>
      <c r="N56" s="17">
        <f t="shared" si="8"/>
        <v>17.25041756578177</v>
      </c>
      <c r="O56" s="17">
        <f t="shared" si="9"/>
        <v>19823225.670000002</v>
      </c>
      <c r="P56" s="17">
        <f t="shared" si="10"/>
        <v>19823225.670000002</v>
      </c>
      <c r="Q56" s="17">
        <f t="shared" si="11"/>
        <v>17.100643724594772</v>
      </c>
      <c r="R56" s="6"/>
    </row>
    <row r="57" spans="1:18" ht="25.5">
      <c r="A57" s="13">
        <v>0</v>
      </c>
      <c r="B57" s="14" t="s">
        <v>112</v>
      </c>
      <c r="C57" s="15" t="s">
        <v>113</v>
      </c>
      <c r="D57" s="16">
        <v>300000</v>
      </c>
      <c r="E57" s="16">
        <v>300000</v>
      </c>
      <c r="F57" s="16">
        <v>300000</v>
      </c>
      <c r="G57" s="16">
        <v>148956.28999999998</v>
      </c>
      <c r="H57" s="16">
        <v>0</v>
      </c>
      <c r="I57" s="16">
        <v>135496.28999999998</v>
      </c>
      <c r="J57" s="16">
        <v>13460</v>
      </c>
      <c r="K57" s="16">
        <v>13460</v>
      </c>
      <c r="L57" s="17">
        <f t="shared" si="6"/>
        <v>151043.71000000002</v>
      </c>
      <c r="M57" s="17">
        <f t="shared" si="7"/>
        <v>151043.71000000002</v>
      </c>
      <c r="N57" s="17">
        <f t="shared" si="8"/>
        <v>49.652096666666665</v>
      </c>
      <c r="O57" s="17">
        <f t="shared" si="9"/>
        <v>164503.71000000002</v>
      </c>
      <c r="P57" s="17">
        <f t="shared" si="10"/>
        <v>164503.71000000002</v>
      </c>
      <c r="Q57" s="17">
        <f t="shared" si="11"/>
        <v>45.165429999999994</v>
      </c>
      <c r="R57" s="6"/>
    </row>
    <row r="58" spans="1:18" ht="25.5">
      <c r="A58" s="13">
        <v>0</v>
      </c>
      <c r="B58" s="14" t="s">
        <v>114</v>
      </c>
      <c r="C58" s="15" t="s">
        <v>115</v>
      </c>
      <c r="D58" s="16">
        <v>23508400</v>
      </c>
      <c r="E58" s="16">
        <v>23508400</v>
      </c>
      <c r="F58" s="16">
        <v>23508400</v>
      </c>
      <c r="G58" s="16">
        <v>3965638.1599999997</v>
      </c>
      <c r="H58" s="16">
        <v>0</v>
      </c>
      <c r="I58" s="16">
        <v>3953678.04</v>
      </c>
      <c r="J58" s="16">
        <v>11960.119999999999</v>
      </c>
      <c r="K58" s="16">
        <v>11960.029999999999</v>
      </c>
      <c r="L58" s="17">
        <f t="shared" si="6"/>
        <v>19542761.84</v>
      </c>
      <c r="M58" s="17">
        <f t="shared" si="7"/>
        <v>19542761.84</v>
      </c>
      <c r="N58" s="17">
        <f t="shared" si="8"/>
        <v>16.869026220414828</v>
      </c>
      <c r="O58" s="17">
        <f t="shared" si="9"/>
        <v>19554721.960000001</v>
      </c>
      <c r="P58" s="17">
        <f t="shared" si="10"/>
        <v>19554721.960000001</v>
      </c>
      <c r="Q58" s="17">
        <f t="shared" si="11"/>
        <v>16.818150278198431</v>
      </c>
      <c r="R58" s="6"/>
    </row>
    <row r="59" spans="1:18" ht="25.5">
      <c r="A59" s="13">
        <v>0</v>
      </c>
      <c r="B59" s="14" t="s">
        <v>116</v>
      </c>
      <c r="C59" s="15" t="s">
        <v>117</v>
      </c>
      <c r="D59" s="16">
        <v>0</v>
      </c>
      <c r="E59" s="16">
        <v>104000</v>
      </c>
      <c r="F59" s="16">
        <v>104000</v>
      </c>
      <c r="G59" s="16">
        <v>10394.4</v>
      </c>
      <c r="H59" s="16">
        <v>0</v>
      </c>
      <c r="I59" s="16">
        <v>0</v>
      </c>
      <c r="J59" s="16">
        <v>10394.4</v>
      </c>
      <c r="K59" s="16">
        <v>10394.4</v>
      </c>
      <c r="L59" s="17">
        <f t="shared" si="6"/>
        <v>93605.6</v>
      </c>
      <c r="M59" s="17">
        <f t="shared" si="7"/>
        <v>93605.6</v>
      </c>
      <c r="N59" s="17">
        <f t="shared" si="8"/>
        <v>9.9946153846153845</v>
      </c>
      <c r="O59" s="17">
        <f t="shared" si="9"/>
        <v>104000</v>
      </c>
      <c r="P59" s="17">
        <f t="shared" si="10"/>
        <v>104000</v>
      </c>
      <c r="Q59" s="17">
        <f t="shared" si="11"/>
        <v>0</v>
      </c>
      <c r="R59" s="6"/>
    </row>
    <row r="60" spans="1:18">
      <c r="A60" s="13">
        <v>1</v>
      </c>
      <c r="B60" s="14" t="s">
        <v>118</v>
      </c>
      <c r="C60" s="15" t="s">
        <v>119</v>
      </c>
      <c r="D60" s="16">
        <v>39516854</v>
      </c>
      <c r="E60" s="16">
        <v>30016854</v>
      </c>
      <c r="F60" s="16">
        <f>F61+F62+F63+F64</f>
        <v>30016854</v>
      </c>
      <c r="G60" s="16">
        <v>9860133.9500000011</v>
      </c>
      <c r="H60" s="16">
        <v>0</v>
      </c>
      <c r="I60" s="16">
        <v>9856287.9500000011</v>
      </c>
      <c r="J60" s="16">
        <v>3846</v>
      </c>
      <c r="K60" s="16">
        <v>10826</v>
      </c>
      <c r="L60" s="17">
        <f t="shared" si="6"/>
        <v>20156720.049999997</v>
      </c>
      <c r="M60" s="17">
        <f t="shared" si="7"/>
        <v>20156720.049999997</v>
      </c>
      <c r="N60" s="17">
        <f t="shared" si="8"/>
        <v>32.84865879015836</v>
      </c>
      <c r="O60" s="17">
        <f t="shared" si="9"/>
        <v>20160566.049999997</v>
      </c>
      <c r="P60" s="17">
        <f t="shared" si="10"/>
        <v>20160566.049999997</v>
      </c>
      <c r="Q60" s="17">
        <f t="shared" si="11"/>
        <v>32.835845988390396</v>
      </c>
      <c r="R60" s="6"/>
    </row>
    <row r="61" spans="1:18" ht="25.5">
      <c r="A61" s="13">
        <v>0</v>
      </c>
      <c r="B61" s="14" t="s">
        <v>120</v>
      </c>
      <c r="C61" s="15" t="s">
        <v>121</v>
      </c>
      <c r="D61" s="16">
        <v>197000</v>
      </c>
      <c r="E61" s="16">
        <v>197000</v>
      </c>
      <c r="F61" s="16">
        <v>197000</v>
      </c>
      <c r="G61" s="16">
        <v>80236.479999999996</v>
      </c>
      <c r="H61" s="16">
        <v>0</v>
      </c>
      <c r="I61" s="16">
        <v>79436.479999999996</v>
      </c>
      <c r="J61" s="16">
        <v>800</v>
      </c>
      <c r="K61" s="16">
        <v>0</v>
      </c>
      <c r="L61" s="17">
        <f t="shared" si="6"/>
        <v>116763.52</v>
      </c>
      <c r="M61" s="17">
        <f t="shared" si="7"/>
        <v>116763.52</v>
      </c>
      <c r="N61" s="17">
        <f t="shared" si="8"/>
        <v>40.729177664974621</v>
      </c>
      <c r="O61" s="17">
        <f t="shared" si="9"/>
        <v>117563.52</v>
      </c>
      <c r="P61" s="17">
        <f t="shared" si="10"/>
        <v>117563.52</v>
      </c>
      <c r="Q61" s="17">
        <f t="shared" si="11"/>
        <v>40.323086294416242</v>
      </c>
      <c r="R61" s="6"/>
    </row>
    <row r="62" spans="1:18" ht="25.5">
      <c r="A62" s="13">
        <v>0</v>
      </c>
      <c r="B62" s="14" t="s">
        <v>122</v>
      </c>
      <c r="C62" s="15" t="s">
        <v>123</v>
      </c>
      <c r="D62" s="16">
        <v>3528700</v>
      </c>
      <c r="E62" s="16">
        <v>3528700</v>
      </c>
      <c r="F62" s="16">
        <v>3528700</v>
      </c>
      <c r="G62" s="16">
        <v>1118376.8999999999</v>
      </c>
      <c r="H62" s="16">
        <v>0</v>
      </c>
      <c r="I62" s="16">
        <v>1115330.8999999999</v>
      </c>
      <c r="J62" s="16">
        <v>3046</v>
      </c>
      <c r="K62" s="16">
        <v>10826</v>
      </c>
      <c r="L62" s="17">
        <f t="shared" si="6"/>
        <v>2410323.1</v>
      </c>
      <c r="M62" s="17">
        <f t="shared" si="7"/>
        <v>2410323.1</v>
      </c>
      <c r="N62" s="17">
        <f t="shared" si="8"/>
        <v>31.693737070309176</v>
      </c>
      <c r="O62" s="17">
        <f t="shared" si="9"/>
        <v>2413369.1</v>
      </c>
      <c r="P62" s="17">
        <f t="shared" si="10"/>
        <v>2413369.1</v>
      </c>
      <c r="Q62" s="17">
        <f t="shared" si="11"/>
        <v>31.607416328959669</v>
      </c>
      <c r="R62" s="6"/>
    </row>
    <row r="63" spans="1:18">
      <c r="A63" s="13">
        <v>0</v>
      </c>
      <c r="B63" s="14" t="s">
        <v>124</v>
      </c>
      <c r="C63" s="15" t="s">
        <v>125</v>
      </c>
      <c r="D63" s="16">
        <v>35680000</v>
      </c>
      <c r="E63" s="16">
        <v>26180000</v>
      </c>
      <c r="F63" s="16">
        <v>26180000</v>
      </c>
      <c r="G63" s="16">
        <v>8661520.5700000003</v>
      </c>
      <c r="H63" s="16">
        <v>0</v>
      </c>
      <c r="I63" s="16">
        <v>8661520.5700000003</v>
      </c>
      <c r="J63" s="16">
        <v>0</v>
      </c>
      <c r="K63" s="16">
        <v>0</v>
      </c>
      <c r="L63" s="17">
        <f t="shared" si="6"/>
        <v>17518479.43</v>
      </c>
      <c r="M63" s="17">
        <f t="shared" si="7"/>
        <v>17518479.43</v>
      </c>
      <c r="N63" s="17">
        <f t="shared" si="8"/>
        <v>33.084494155844155</v>
      </c>
      <c r="O63" s="17">
        <f t="shared" si="9"/>
        <v>17518479.43</v>
      </c>
      <c r="P63" s="17">
        <f t="shared" si="10"/>
        <v>17518479.43</v>
      </c>
      <c r="Q63" s="17">
        <f t="shared" si="11"/>
        <v>33.084494155844155</v>
      </c>
      <c r="R63" s="6"/>
    </row>
    <row r="64" spans="1:18" ht="25.5">
      <c r="A64" s="13">
        <v>0</v>
      </c>
      <c r="B64" s="14" t="s">
        <v>126</v>
      </c>
      <c r="C64" s="15" t="s">
        <v>123</v>
      </c>
      <c r="D64" s="16">
        <v>111154</v>
      </c>
      <c r="E64" s="16">
        <v>111154</v>
      </c>
      <c r="F64" s="16">
        <v>111154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7">
        <f t="shared" ref="L64:L82" si="12">F64-G64</f>
        <v>111154</v>
      </c>
      <c r="M64" s="17">
        <f t="shared" ref="M64:M82" si="13">E64-G64</f>
        <v>111154</v>
      </c>
      <c r="N64" s="17">
        <f t="shared" ref="N64:N82" si="14">IF(F64=0,0,(G64/F64)*100)</f>
        <v>0</v>
      </c>
      <c r="O64" s="17">
        <f t="shared" ref="O64:O82" si="15">E64-I64</f>
        <v>111154</v>
      </c>
      <c r="P64" s="17">
        <f t="shared" ref="P64:P82" si="16">F64-I64</f>
        <v>111154</v>
      </c>
      <c r="Q64" s="17">
        <f t="shared" ref="Q64:Q82" si="17">IF(F64=0,0,(I64/F64)*100)</f>
        <v>0</v>
      </c>
      <c r="R64" s="6"/>
    </row>
    <row r="65" spans="1:18">
      <c r="A65" s="13">
        <v>1</v>
      </c>
      <c r="B65" s="14" t="s">
        <v>127</v>
      </c>
      <c r="C65" s="15" t="s">
        <v>128</v>
      </c>
      <c r="D65" s="16">
        <v>13473300</v>
      </c>
      <c r="E65" s="16">
        <v>23898233</v>
      </c>
      <c r="F65" s="16">
        <f>F66+F67+F68+F69+F70+F71+F72</f>
        <v>23898233</v>
      </c>
      <c r="G65" s="16">
        <v>11715211.82</v>
      </c>
      <c r="H65" s="16">
        <v>0</v>
      </c>
      <c r="I65" s="16">
        <v>11696811.82</v>
      </c>
      <c r="J65" s="16">
        <v>18400</v>
      </c>
      <c r="K65" s="16">
        <v>69750</v>
      </c>
      <c r="L65" s="17">
        <f t="shared" si="12"/>
        <v>12183021.18</v>
      </c>
      <c r="M65" s="17">
        <f t="shared" si="13"/>
        <v>12183021.18</v>
      </c>
      <c r="N65" s="17">
        <f t="shared" si="14"/>
        <v>49.021246968342808</v>
      </c>
      <c r="O65" s="17">
        <f t="shared" si="15"/>
        <v>12201421.18</v>
      </c>
      <c r="P65" s="17">
        <f t="shared" si="16"/>
        <v>12201421.18</v>
      </c>
      <c r="Q65" s="17">
        <f t="shared" si="17"/>
        <v>48.944253828306053</v>
      </c>
      <c r="R65" s="6"/>
    </row>
    <row r="66" spans="1:18" ht="25.5">
      <c r="A66" s="13">
        <v>0</v>
      </c>
      <c r="B66" s="14" t="s">
        <v>129</v>
      </c>
      <c r="C66" s="15" t="s">
        <v>130</v>
      </c>
      <c r="D66" s="16">
        <v>120000</v>
      </c>
      <c r="E66" s="16">
        <v>120000</v>
      </c>
      <c r="F66" s="16">
        <v>120000</v>
      </c>
      <c r="G66" s="16">
        <v>36189.82</v>
      </c>
      <c r="H66" s="16">
        <v>0</v>
      </c>
      <c r="I66" s="16">
        <v>18189.82</v>
      </c>
      <c r="J66" s="16">
        <v>18000</v>
      </c>
      <c r="K66" s="16">
        <v>18000</v>
      </c>
      <c r="L66" s="17">
        <f t="shared" si="12"/>
        <v>83810.179999999993</v>
      </c>
      <c r="M66" s="17">
        <f t="shared" si="13"/>
        <v>83810.179999999993</v>
      </c>
      <c r="N66" s="17">
        <f t="shared" si="14"/>
        <v>30.158183333333334</v>
      </c>
      <c r="O66" s="17">
        <f t="shared" si="15"/>
        <v>101810.18</v>
      </c>
      <c r="P66" s="17">
        <f t="shared" si="16"/>
        <v>101810.18</v>
      </c>
      <c r="Q66" s="17">
        <f t="shared" si="17"/>
        <v>15.158183333333334</v>
      </c>
      <c r="R66" s="6"/>
    </row>
    <row r="67" spans="1:18" ht="25.5">
      <c r="A67" s="13">
        <v>0</v>
      </c>
      <c r="B67" s="14" t="s">
        <v>131</v>
      </c>
      <c r="C67" s="15" t="s">
        <v>132</v>
      </c>
      <c r="D67" s="16">
        <v>53500</v>
      </c>
      <c r="E67" s="16">
        <v>53500</v>
      </c>
      <c r="F67" s="16">
        <v>53500</v>
      </c>
      <c r="G67" s="16">
        <v>53245</v>
      </c>
      <c r="H67" s="16">
        <v>0</v>
      </c>
      <c r="I67" s="16">
        <v>53245</v>
      </c>
      <c r="J67" s="16">
        <v>0</v>
      </c>
      <c r="K67" s="16">
        <v>0</v>
      </c>
      <c r="L67" s="17">
        <f t="shared" si="12"/>
        <v>255</v>
      </c>
      <c r="M67" s="17">
        <f t="shared" si="13"/>
        <v>255</v>
      </c>
      <c r="N67" s="17">
        <f t="shared" si="14"/>
        <v>99.523364485981318</v>
      </c>
      <c r="O67" s="17">
        <f t="shared" si="15"/>
        <v>255</v>
      </c>
      <c r="P67" s="17">
        <f t="shared" si="16"/>
        <v>255</v>
      </c>
      <c r="Q67" s="17">
        <f t="shared" si="17"/>
        <v>99.523364485981318</v>
      </c>
      <c r="R67" s="6"/>
    </row>
    <row r="68" spans="1:18">
      <c r="A68" s="13">
        <v>0</v>
      </c>
      <c r="B68" s="14" t="s">
        <v>133</v>
      </c>
      <c r="C68" s="15" t="s">
        <v>134</v>
      </c>
      <c r="D68" s="16">
        <v>478800</v>
      </c>
      <c r="E68" s="16">
        <v>1403733</v>
      </c>
      <c r="F68" s="16">
        <v>1403733</v>
      </c>
      <c r="G68" s="16">
        <v>447777</v>
      </c>
      <c r="H68" s="16">
        <v>0</v>
      </c>
      <c r="I68" s="16">
        <v>447377</v>
      </c>
      <c r="J68" s="16">
        <v>400</v>
      </c>
      <c r="K68" s="16">
        <v>51750</v>
      </c>
      <c r="L68" s="17">
        <f t="shared" si="12"/>
        <v>955956</v>
      </c>
      <c r="M68" s="17">
        <f t="shared" si="13"/>
        <v>955956</v>
      </c>
      <c r="N68" s="17">
        <f t="shared" si="14"/>
        <v>31.899014983618677</v>
      </c>
      <c r="O68" s="17">
        <f t="shared" si="15"/>
        <v>956356</v>
      </c>
      <c r="P68" s="17">
        <f t="shared" si="16"/>
        <v>956356</v>
      </c>
      <c r="Q68" s="17">
        <f t="shared" si="17"/>
        <v>31.870519536122611</v>
      </c>
      <c r="R68" s="6"/>
    </row>
    <row r="69" spans="1:18">
      <c r="A69" s="13">
        <v>0</v>
      </c>
      <c r="B69" s="14" t="s">
        <v>135</v>
      </c>
      <c r="C69" s="15" t="s">
        <v>136</v>
      </c>
      <c r="D69" s="16">
        <v>300000</v>
      </c>
      <c r="E69" s="16">
        <v>300000</v>
      </c>
      <c r="F69" s="16">
        <v>300000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12"/>
        <v>300000</v>
      </c>
      <c r="M69" s="17">
        <f t="shared" si="13"/>
        <v>300000</v>
      </c>
      <c r="N69" s="17">
        <f t="shared" si="14"/>
        <v>0</v>
      </c>
      <c r="O69" s="17">
        <f t="shared" si="15"/>
        <v>300000</v>
      </c>
      <c r="P69" s="17">
        <f t="shared" si="16"/>
        <v>300000</v>
      </c>
      <c r="Q69" s="17">
        <f t="shared" si="17"/>
        <v>0</v>
      </c>
      <c r="R69" s="6"/>
    </row>
    <row r="70" spans="1:18" ht="38.25">
      <c r="A70" s="13">
        <v>0</v>
      </c>
      <c r="B70" s="14" t="s">
        <v>137</v>
      </c>
      <c r="C70" s="15" t="s">
        <v>138</v>
      </c>
      <c r="D70" s="16">
        <v>0</v>
      </c>
      <c r="E70" s="16">
        <v>9500000</v>
      </c>
      <c r="F70" s="16">
        <v>9500000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12"/>
        <v>9500000</v>
      </c>
      <c r="M70" s="17">
        <f t="shared" si="13"/>
        <v>9500000</v>
      </c>
      <c r="N70" s="17">
        <f t="shared" si="14"/>
        <v>0</v>
      </c>
      <c r="O70" s="17">
        <f t="shared" si="15"/>
        <v>9500000</v>
      </c>
      <c r="P70" s="17">
        <f t="shared" si="16"/>
        <v>9500000</v>
      </c>
      <c r="Q70" s="17">
        <f t="shared" si="17"/>
        <v>0</v>
      </c>
      <c r="R70" s="6"/>
    </row>
    <row r="71" spans="1:18" ht="25.5">
      <c r="A71" s="13">
        <v>0</v>
      </c>
      <c r="B71" s="14" t="s">
        <v>139</v>
      </c>
      <c r="C71" s="15" t="s">
        <v>140</v>
      </c>
      <c r="D71" s="16">
        <v>11800000</v>
      </c>
      <c r="E71" s="16">
        <v>11800000</v>
      </c>
      <c r="F71" s="16">
        <v>11800000</v>
      </c>
      <c r="G71" s="16">
        <v>11178000</v>
      </c>
      <c r="H71" s="16">
        <v>0</v>
      </c>
      <c r="I71" s="16">
        <v>11178000</v>
      </c>
      <c r="J71" s="16">
        <v>0</v>
      </c>
      <c r="K71" s="16">
        <v>0</v>
      </c>
      <c r="L71" s="17">
        <f t="shared" si="12"/>
        <v>622000</v>
      </c>
      <c r="M71" s="17">
        <f t="shared" si="13"/>
        <v>622000</v>
      </c>
      <c r="N71" s="17">
        <f t="shared" si="14"/>
        <v>94.728813559322035</v>
      </c>
      <c r="O71" s="17">
        <f t="shared" si="15"/>
        <v>622000</v>
      </c>
      <c r="P71" s="17">
        <f t="shared" si="16"/>
        <v>622000</v>
      </c>
      <c r="Q71" s="17">
        <f t="shared" si="17"/>
        <v>94.728813559322035</v>
      </c>
      <c r="R71" s="6"/>
    </row>
    <row r="72" spans="1:18">
      <c r="A72" s="13">
        <v>0</v>
      </c>
      <c r="B72" s="14" t="s">
        <v>141</v>
      </c>
      <c r="C72" s="15" t="s">
        <v>142</v>
      </c>
      <c r="D72" s="16">
        <v>721000</v>
      </c>
      <c r="E72" s="16">
        <v>721000</v>
      </c>
      <c r="F72" s="16">
        <v>721000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12"/>
        <v>721000</v>
      </c>
      <c r="M72" s="17">
        <f t="shared" si="13"/>
        <v>721000</v>
      </c>
      <c r="N72" s="17">
        <f t="shared" si="14"/>
        <v>0</v>
      </c>
      <c r="O72" s="17">
        <f t="shared" si="15"/>
        <v>721000</v>
      </c>
      <c r="P72" s="17">
        <f t="shared" si="16"/>
        <v>721000</v>
      </c>
      <c r="Q72" s="17">
        <f t="shared" si="17"/>
        <v>0</v>
      </c>
      <c r="R72" s="6"/>
    </row>
    <row r="73" spans="1:18">
      <c r="A73" s="13">
        <v>1</v>
      </c>
      <c r="B73" s="14" t="s">
        <v>143</v>
      </c>
      <c r="C73" s="15" t="s">
        <v>144</v>
      </c>
      <c r="D73" s="16">
        <v>22953000</v>
      </c>
      <c r="E73" s="16">
        <v>57953000</v>
      </c>
      <c r="F73" s="16">
        <f>F74+F75+F76+F77+F78+F79</f>
        <v>57943000</v>
      </c>
      <c r="G73" s="16">
        <v>25330993.690000001</v>
      </c>
      <c r="H73" s="16">
        <v>0</v>
      </c>
      <c r="I73" s="16">
        <v>25330293.690000001</v>
      </c>
      <c r="J73" s="16">
        <v>700</v>
      </c>
      <c r="K73" s="16">
        <v>700</v>
      </c>
      <c r="L73" s="17">
        <f t="shared" si="12"/>
        <v>32612006.309999999</v>
      </c>
      <c r="M73" s="17">
        <f t="shared" si="13"/>
        <v>32622006.309999999</v>
      </c>
      <c r="N73" s="17">
        <f t="shared" si="14"/>
        <v>43.717090399185409</v>
      </c>
      <c r="O73" s="17">
        <f t="shared" si="15"/>
        <v>32622706.309999999</v>
      </c>
      <c r="P73" s="17">
        <f t="shared" si="16"/>
        <v>32612706.309999999</v>
      </c>
      <c r="Q73" s="17">
        <f t="shared" si="17"/>
        <v>43.715882315378906</v>
      </c>
      <c r="R73" s="6"/>
    </row>
    <row r="74" spans="1:18" ht="25.5">
      <c r="A74" s="13">
        <v>0</v>
      </c>
      <c r="B74" s="14" t="s">
        <v>145</v>
      </c>
      <c r="C74" s="15" t="s">
        <v>146</v>
      </c>
      <c r="D74" s="16">
        <v>600000</v>
      </c>
      <c r="E74" s="16">
        <v>600000</v>
      </c>
      <c r="F74" s="16">
        <v>600000</v>
      </c>
      <c r="G74" s="16">
        <v>92250</v>
      </c>
      <c r="H74" s="16">
        <v>0</v>
      </c>
      <c r="I74" s="16">
        <v>92250</v>
      </c>
      <c r="J74" s="16">
        <v>0</v>
      </c>
      <c r="K74" s="16">
        <v>0</v>
      </c>
      <c r="L74" s="17">
        <f t="shared" si="12"/>
        <v>507750</v>
      </c>
      <c r="M74" s="17">
        <f t="shared" si="13"/>
        <v>507750</v>
      </c>
      <c r="N74" s="17">
        <f t="shared" si="14"/>
        <v>15.375</v>
      </c>
      <c r="O74" s="17">
        <f t="shared" si="15"/>
        <v>507750</v>
      </c>
      <c r="P74" s="17">
        <f t="shared" si="16"/>
        <v>507750</v>
      </c>
      <c r="Q74" s="17">
        <f t="shared" si="17"/>
        <v>15.375</v>
      </c>
      <c r="R74" s="6"/>
    </row>
    <row r="75" spans="1:18">
      <c r="A75" s="13">
        <v>0</v>
      </c>
      <c r="B75" s="14" t="s">
        <v>147</v>
      </c>
      <c r="C75" s="15" t="s">
        <v>148</v>
      </c>
      <c r="D75" s="16">
        <v>50000</v>
      </c>
      <c r="E75" s="16">
        <v>50000</v>
      </c>
      <c r="F75" s="16">
        <v>50000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12"/>
        <v>50000</v>
      </c>
      <c r="M75" s="17">
        <f t="shared" si="13"/>
        <v>50000</v>
      </c>
      <c r="N75" s="17">
        <f t="shared" si="14"/>
        <v>0</v>
      </c>
      <c r="O75" s="17">
        <f t="shared" si="15"/>
        <v>50000</v>
      </c>
      <c r="P75" s="17">
        <f t="shared" si="16"/>
        <v>50000</v>
      </c>
      <c r="Q75" s="17">
        <f t="shared" si="17"/>
        <v>0</v>
      </c>
      <c r="R75" s="6"/>
    </row>
    <row r="76" spans="1:18">
      <c r="A76" s="13">
        <v>0</v>
      </c>
      <c r="B76" s="14" t="s">
        <v>149</v>
      </c>
      <c r="C76" s="15" t="s">
        <v>150</v>
      </c>
      <c r="D76" s="16">
        <v>19500000</v>
      </c>
      <c r="E76" s="16">
        <v>54500000</v>
      </c>
      <c r="F76" s="16">
        <v>54500000</v>
      </c>
      <c r="G76" s="16">
        <v>24228132.140000001</v>
      </c>
      <c r="H76" s="16">
        <v>0</v>
      </c>
      <c r="I76" s="16">
        <v>24228132.140000001</v>
      </c>
      <c r="J76" s="16">
        <v>0</v>
      </c>
      <c r="K76" s="16">
        <v>0</v>
      </c>
      <c r="L76" s="17">
        <f t="shared" si="12"/>
        <v>30271867.859999999</v>
      </c>
      <c r="M76" s="17">
        <f t="shared" si="13"/>
        <v>30271867.859999999</v>
      </c>
      <c r="N76" s="17">
        <f t="shared" si="14"/>
        <v>44.455288330275231</v>
      </c>
      <c r="O76" s="17">
        <f t="shared" si="15"/>
        <v>30271867.859999999</v>
      </c>
      <c r="P76" s="17">
        <f t="shared" si="16"/>
        <v>30271867.859999999</v>
      </c>
      <c r="Q76" s="17">
        <f t="shared" si="17"/>
        <v>44.455288330275231</v>
      </c>
      <c r="R76" s="6"/>
    </row>
    <row r="77" spans="1:18" ht="25.5">
      <c r="A77" s="13">
        <v>0</v>
      </c>
      <c r="B77" s="14" t="s">
        <v>151</v>
      </c>
      <c r="C77" s="15" t="s">
        <v>152</v>
      </c>
      <c r="D77" s="16">
        <v>143000</v>
      </c>
      <c r="E77" s="16">
        <v>143000</v>
      </c>
      <c r="F77" s="16">
        <v>143000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7">
        <f t="shared" si="12"/>
        <v>143000</v>
      </c>
      <c r="M77" s="17">
        <f t="shared" si="13"/>
        <v>143000</v>
      </c>
      <c r="N77" s="17">
        <f t="shared" si="14"/>
        <v>0</v>
      </c>
      <c r="O77" s="17">
        <f t="shared" si="15"/>
        <v>143000</v>
      </c>
      <c r="P77" s="17">
        <f t="shared" si="16"/>
        <v>143000</v>
      </c>
      <c r="Q77" s="17">
        <f t="shared" si="17"/>
        <v>0</v>
      </c>
      <c r="R77" s="6"/>
    </row>
    <row r="78" spans="1:18">
      <c r="A78" s="13">
        <v>0</v>
      </c>
      <c r="B78" s="14" t="s">
        <v>153</v>
      </c>
      <c r="C78" s="15" t="s">
        <v>154</v>
      </c>
      <c r="D78" s="16">
        <v>2650000</v>
      </c>
      <c r="E78" s="16">
        <v>2650000</v>
      </c>
      <c r="F78" s="16">
        <v>2650000</v>
      </c>
      <c r="G78" s="16">
        <v>1010611.55</v>
      </c>
      <c r="H78" s="16">
        <v>0</v>
      </c>
      <c r="I78" s="16">
        <v>1009911.55</v>
      </c>
      <c r="J78" s="16">
        <v>700</v>
      </c>
      <c r="K78" s="16">
        <v>700</v>
      </c>
      <c r="L78" s="17">
        <f t="shared" si="12"/>
        <v>1639388.45</v>
      </c>
      <c r="M78" s="17">
        <f t="shared" si="13"/>
        <v>1639388.45</v>
      </c>
      <c r="N78" s="17">
        <f t="shared" si="14"/>
        <v>38.136284905660375</v>
      </c>
      <c r="O78" s="17">
        <f t="shared" si="15"/>
        <v>1640088.45</v>
      </c>
      <c r="P78" s="17">
        <f t="shared" si="16"/>
        <v>1640088.45</v>
      </c>
      <c r="Q78" s="17">
        <f t="shared" si="17"/>
        <v>38.109869811320756</v>
      </c>
      <c r="R78" s="6"/>
    </row>
    <row r="79" spans="1:18">
      <c r="A79" s="13">
        <v>0</v>
      </c>
      <c r="B79" s="14" t="s">
        <v>155</v>
      </c>
      <c r="C79" s="15" t="s">
        <v>156</v>
      </c>
      <c r="D79" s="16">
        <v>10000</v>
      </c>
      <c r="E79" s="16">
        <v>10000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7">
        <f t="shared" si="12"/>
        <v>0</v>
      </c>
      <c r="M79" s="17">
        <f t="shared" si="13"/>
        <v>10000</v>
      </c>
      <c r="N79" s="17">
        <f t="shared" si="14"/>
        <v>0</v>
      </c>
      <c r="O79" s="17">
        <f t="shared" si="15"/>
        <v>10000</v>
      </c>
      <c r="P79" s="17">
        <f t="shared" si="16"/>
        <v>0</v>
      </c>
      <c r="Q79" s="17">
        <f t="shared" si="17"/>
        <v>0</v>
      </c>
      <c r="R79" s="6"/>
    </row>
    <row r="80" spans="1:18">
      <c r="A80" s="13">
        <v>1</v>
      </c>
      <c r="B80" s="14" t="s">
        <v>157</v>
      </c>
      <c r="C80" s="15" t="s">
        <v>158</v>
      </c>
      <c r="D80" s="16">
        <v>0</v>
      </c>
      <c r="E80" s="16">
        <v>25000000</v>
      </c>
      <c r="F80" s="16">
        <f>F81</f>
        <v>0</v>
      </c>
      <c r="G80" s="16">
        <v>14639500</v>
      </c>
      <c r="H80" s="16">
        <v>0</v>
      </c>
      <c r="I80" s="16">
        <v>14639500</v>
      </c>
      <c r="J80" s="16">
        <v>0</v>
      </c>
      <c r="K80" s="16">
        <v>0</v>
      </c>
      <c r="L80" s="17">
        <f t="shared" si="12"/>
        <v>-14639500</v>
      </c>
      <c r="M80" s="17">
        <f t="shared" si="13"/>
        <v>10360500</v>
      </c>
      <c r="N80" s="17">
        <f t="shared" si="14"/>
        <v>0</v>
      </c>
      <c r="O80" s="17">
        <f t="shared" si="15"/>
        <v>10360500</v>
      </c>
      <c r="P80" s="17">
        <f t="shared" si="16"/>
        <v>-14639500</v>
      </c>
      <c r="Q80" s="17">
        <f t="shared" si="17"/>
        <v>0</v>
      </c>
      <c r="R80" s="6"/>
    </row>
    <row r="81" spans="1:18" ht="38.25">
      <c r="A81" s="13">
        <v>0</v>
      </c>
      <c r="B81" s="14" t="s">
        <v>159</v>
      </c>
      <c r="C81" s="15" t="s">
        <v>160</v>
      </c>
      <c r="D81" s="16">
        <v>0</v>
      </c>
      <c r="E81" s="16">
        <v>25000000</v>
      </c>
      <c r="F81" s="16">
        <v>0</v>
      </c>
      <c r="G81" s="16">
        <v>14639500</v>
      </c>
      <c r="H81" s="16">
        <v>0</v>
      </c>
      <c r="I81" s="16">
        <v>14639500</v>
      </c>
      <c r="J81" s="16">
        <v>0</v>
      </c>
      <c r="K81" s="16">
        <v>0</v>
      </c>
      <c r="L81" s="17">
        <f t="shared" si="12"/>
        <v>-14639500</v>
      </c>
      <c r="M81" s="17">
        <f t="shared" si="13"/>
        <v>10360500</v>
      </c>
      <c r="N81" s="17">
        <f t="shared" si="14"/>
        <v>0</v>
      </c>
      <c r="O81" s="17">
        <f t="shared" si="15"/>
        <v>10360500</v>
      </c>
      <c r="P81" s="17">
        <f t="shared" si="16"/>
        <v>-14639500</v>
      </c>
      <c r="Q81" s="17">
        <f t="shared" si="17"/>
        <v>0</v>
      </c>
      <c r="R81" s="6"/>
    </row>
    <row r="82" spans="1:18">
      <c r="A82" s="13">
        <v>1</v>
      </c>
      <c r="B82" s="14" t="s">
        <v>161</v>
      </c>
      <c r="C82" s="15" t="s">
        <v>162</v>
      </c>
      <c r="D82" s="16">
        <v>573630301</v>
      </c>
      <c r="E82" s="16">
        <v>661928167.32000005</v>
      </c>
      <c r="F82" s="16">
        <f>F8+F9+F25+F31+F51+F56+F60+F65+F73+F80</f>
        <v>641000162.31999993</v>
      </c>
      <c r="G82" s="16">
        <v>258597806.83000004</v>
      </c>
      <c r="H82" s="16">
        <v>0</v>
      </c>
      <c r="I82" s="16">
        <v>254941546.93999997</v>
      </c>
      <c r="J82" s="16">
        <v>10711005.149999999</v>
      </c>
      <c r="K82" s="16">
        <v>14300124.539999999</v>
      </c>
      <c r="L82" s="17">
        <f t="shared" si="12"/>
        <v>382402355.48999989</v>
      </c>
      <c r="M82" s="17">
        <f t="shared" si="13"/>
        <v>403330360.49000001</v>
      </c>
      <c r="N82" s="17">
        <f t="shared" si="14"/>
        <v>40.342861364347506</v>
      </c>
      <c r="O82" s="17">
        <f t="shared" si="15"/>
        <v>406986620.38000011</v>
      </c>
      <c r="P82" s="17">
        <f t="shared" si="16"/>
        <v>386058615.38</v>
      </c>
      <c r="Q82" s="17">
        <f t="shared" si="17"/>
        <v>39.772462149974949</v>
      </c>
      <c r="R82" s="6"/>
    </row>
    <row r="84" spans="1:18">
      <c r="B84" s="10"/>
      <c r="C84" s="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92" spans="1:18" hidden="1"/>
  </sheetData>
  <mergeCells count="3">
    <mergeCell ref="B2:Q2"/>
    <mergeCell ref="B4:Q4"/>
    <mergeCell ref="C3:I3"/>
  </mergeCells>
  <conditionalFormatting sqref="B8:B82">
    <cfRule type="expression" dxfId="107" priority="55" stopIfTrue="1">
      <formula>A8=1</formula>
    </cfRule>
    <cfRule type="expression" dxfId="106" priority="56" stopIfTrue="1">
      <formula>A8=2</formula>
    </cfRule>
    <cfRule type="expression" dxfId="105" priority="57" stopIfTrue="1">
      <formula>A8=3</formula>
    </cfRule>
  </conditionalFormatting>
  <conditionalFormatting sqref="C8:C82">
    <cfRule type="expression" dxfId="104" priority="58" stopIfTrue="1">
      <formula>A8=1</formula>
    </cfRule>
    <cfRule type="expression" dxfId="103" priority="59" stopIfTrue="1">
      <formula>A8=2</formula>
    </cfRule>
    <cfRule type="expression" dxfId="102" priority="60" stopIfTrue="1">
      <formula>A8=3</formula>
    </cfRule>
  </conditionalFormatting>
  <conditionalFormatting sqref="D8:D82">
    <cfRule type="expression" dxfId="101" priority="61" stopIfTrue="1">
      <formula>A8=1</formula>
    </cfRule>
    <cfRule type="expression" dxfId="100" priority="62" stopIfTrue="1">
      <formula>A8=2</formula>
    </cfRule>
    <cfRule type="expression" dxfId="99" priority="63" stopIfTrue="1">
      <formula>A8=3</formula>
    </cfRule>
  </conditionalFormatting>
  <conditionalFormatting sqref="E8:E82">
    <cfRule type="expression" dxfId="98" priority="64" stopIfTrue="1">
      <formula>A8=1</formula>
    </cfRule>
    <cfRule type="expression" dxfId="97" priority="65" stopIfTrue="1">
      <formula>A8=2</formula>
    </cfRule>
    <cfRule type="expression" dxfId="96" priority="66" stopIfTrue="1">
      <formula>A8=3</formula>
    </cfRule>
  </conditionalFormatting>
  <conditionalFormatting sqref="F8:F82">
    <cfRule type="expression" dxfId="95" priority="67" stopIfTrue="1">
      <formula>A8=1</formula>
    </cfRule>
    <cfRule type="expression" dxfId="94" priority="68" stopIfTrue="1">
      <formula>A8=2</formula>
    </cfRule>
    <cfRule type="expression" dxfId="93" priority="69" stopIfTrue="1">
      <formula>A8=3</formula>
    </cfRule>
  </conditionalFormatting>
  <conditionalFormatting sqref="G8:G82">
    <cfRule type="expression" dxfId="92" priority="70" stopIfTrue="1">
      <formula>A8=1</formula>
    </cfRule>
    <cfRule type="expression" dxfId="91" priority="71" stopIfTrue="1">
      <formula>A8=2</formula>
    </cfRule>
    <cfRule type="expression" dxfId="90" priority="72" stopIfTrue="1">
      <formula>A8=3</formula>
    </cfRule>
  </conditionalFormatting>
  <conditionalFormatting sqref="H8:H82">
    <cfRule type="expression" dxfId="89" priority="73" stopIfTrue="1">
      <formula>A8=1</formula>
    </cfRule>
    <cfRule type="expression" dxfId="88" priority="74" stopIfTrue="1">
      <formula>A8=2</formula>
    </cfRule>
    <cfRule type="expression" dxfId="87" priority="75" stopIfTrue="1">
      <formula>A8=3</formula>
    </cfRule>
  </conditionalFormatting>
  <conditionalFormatting sqref="I8:I82">
    <cfRule type="expression" dxfId="86" priority="76" stopIfTrue="1">
      <formula>A8=1</formula>
    </cfRule>
    <cfRule type="expression" dxfId="85" priority="77" stopIfTrue="1">
      <formula>A8=2</formula>
    </cfRule>
    <cfRule type="expression" dxfId="84" priority="78" stopIfTrue="1">
      <formula>A8=3</formula>
    </cfRule>
  </conditionalFormatting>
  <conditionalFormatting sqref="J8:J82">
    <cfRule type="expression" dxfId="83" priority="79" stopIfTrue="1">
      <formula>A8=1</formula>
    </cfRule>
    <cfRule type="expression" dxfId="82" priority="80" stopIfTrue="1">
      <formula>A8=2</formula>
    </cfRule>
    <cfRule type="expression" dxfId="81" priority="81" stopIfTrue="1">
      <formula>A8=3</formula>
    </cfRule>
  </conditionalFormatting>
  <conditionalFormatting sqref="K8:K82">
    <cfRule type="expression" dxfId="80" priority="82" stopIfTrue="1">
      <formula>A8=1</formula>
    </cfRule>
    <cfRule type="expression" dxfId="79" priority="83" stopIfTrue="1">
      <formula>A8=2</formula>
    </cfRule>
    <cfRule type="expression" dxfId="78" priority="84" stopIfTrue="1">
      <formula>A8=3</formula>
    </cfRule>
  </conditionalFormatting>
  <conditionalFormatting sqref="L8:L82">
    <cfRule type="expression" dxfId="77" priority="85" stopIfTrue="1">
      <formula>A8=1</formula>
    </cfRule>
    <cfRule type="expression" dxfId="76" priority="86" stopIfTrue="1">
      <formula>A8=2</formula>
    </cfRule>
    <cfRule type="expression" dxfId="75" priority="87" stopIfTrue="1">
      <formula>A8=3</formula>
    </cfRule>
  </conditionalFormatting>
  <conditionalFormatting sqref="M8:M82">
    <cfRule type="expression" dxfId="74" priority="88" stopIfTrue="1">
      <formula>A8=1</formula>
    </cfRule>
    <cfRule type="expression" dxfId="73" priority="89" stopIfTrue="1">
      <formula>A8=2</formula>
    </cfRule>
    <cfRule type="expression" dxfId="72" priority="90" stopIfTrue="1">
      <formula>A8=3</formula>
    </cfRule>
  </conditionalFormatting>
  <conditionalFormatting sqref="N8:N82">
    <cfRule type="expression" dxfId="71" priority="91" stopIfTrue="1">
      <formula>A8=1</formula>
    </cfRule>
    <cfRule type="expression" dxfId="70" priority="92" stopIfTrue="1">
      <formula>A8=2</formula>
    </cfRule>
    <cfRule type="expression" dxfId="69" priority="93" stopIfTrue="1">
      <formula>A8=3</formula>
    </cfRule>
  </conditionalFormatting>
  <conditionalFormatting sqref="O8:O82">
    <cfRule type="expression" dxfId="68" priority="94" stopIfTrue="1">
      <formula>A8=1</formula>
    </cfRule>
    <cfRule type="expression" dxfId="67" priority="95" stopIfTrue="1">
      <formula>A8=2</formula>
    </cfRule>
    <cfRule type="expression" dxfId="66" priority="96" stopIfTrue="1">
      <formula>A8=3</formula>
    </cfRule>
  </conditionalFormatting>
  <conditionalFormatting sqref="P8:P82">
    <cfRule type="expression" dxfId="65" priority="97" stopIfTrue="1">
      <formula>A8=1</formula>
    </cfRule>
    <cfRule type="expression" dxfId="64" priority="98" stopIfTrue="1">
      <formula>A8=2</formula>
    </cfRule>
    <cfRule type="expression" dxfId="63" priority="99" stopIfTrue="1">
      <formula>A8=3</formula>
    </cfRule>
  </conditionalFormatting>
  <conditionalFormatting sqref="Q8:Q82">
    <cfRule type="expression" dxfId="62" priority="100" stopIfTrue="1">
      <formula>A8=1</formula>
    </cfRule>
    <cfRule type="expression" dxfId="61" priority="101" stopIfTrue="1">
      <formula>A8=2</formula>
    </cfRule>
    <cfRule type="expression" dxfId="60" priority="102" stopIfTrue="1">
      <formula>A8=3</formula>
    </cfRule>
  </conditionalFormatting>
  <conditionalFormatting sqref="B84:B93">
    <cfRule type="expression" dxfId="59" priority="52" stopIfTrue="1">
      <formula>A84=1</formula>
    </cfRule>
    <cfRule type="expression" dxfId="58" priority="53" stopIfTrue="1">
      <formula>A84=2</formula>
    </cfRule>
    <cfRule type="expression" dxfId="57" priority="54" stopIfTrue="1">
      <formula>A84=3</formula>
    </cfRule>
  </conditionalFormatting>
  <conditionalFormatting sqref="C84:C93">
    <cfRule type="expression" dxfId="56" priority="49" stopIfTrue="1">
      <formula>A84=1</formula>
    </cfRule>
    <cfRule type="expression" dxfId="55" priority="50" stopIfTrue="1">
      <formula>A84=2</formula>
    </cfRule>
    <cfRule type="expression" dxfId="54" priority="51" stopIfTrue="1">
      <formula>A84=3</formula>
    </cfRule>
  </conditionalFormatting>
  <conditionalFormatting sqref="D84:D93">
    <cfRule type="expression" dxfId="53" priority="46" stopIfTrue="1">
      <formula>A84=1</formula>
    </cfRule>
    <cfRule type="expression" dxfId="52" priority="47" stopIfTrue="1">
      <formula>A84=2</formula>
    </cfRule>
    <cfRule type="expression" dxfId="51" priority="48" stopIfTrue="1">
      <formula>A84=3</formula>
    </cfRule>
  </conditionalFormatting>
  <conditionalFormatting sqref="E84:E93">
    <cfRule type="expression" dxfId="50" priority="43" stopIfTrue="1">
      <formula>A84=1</formula>
    </cfRule>
    <cfRule type="expression" dxfId="49" priority="44" stopIfTrue="1">
      <formula>A84=2</formula>
    </cfRule>
    <cfRule type="expression" dxfId="48" priority="45" stopIfTrue="1">
      <formula>A84=3</formula>
    </cfRule>
  </conditionalFormatting>
  <conditionalFormatting sqref="F84:F93">
    <cfRule type="expression" dxfId="47" priority="40" stopIfTrue="1">
      <formula>A84=1</formula>
    </cfRule>
    <cfRule type="expression" dxfId="46" priority="41" stopIfTrue="1">
      <formula>A84=2</formula>
    </cfRule>
    <cfRule type="expression" dxfId="45" priority="42" stopIfTrue="1">
      <formula>A84=3</formula>
    </cfRule>
  </conditionalFormatting>
  <conditionalFormatting sqref="G84:G93">
    <cfRule type="expression" dxfId="44" priority="37" stopIfTrue="1">
      <formula>A84=1</formula>
    </cfRule>
    <cfRule type="expression" dxfId="43" priority="38" stopIfTrue="1">
      <formula>A84=2</formula>
    </cfRule>
    <cfRule type="expression" dxfId="42" priority="39" stopIfTrue="1">
      <formula>A84=3</formula>
    </cfRule>
  </conditionalFormatting>
  <conditionalFormatting sqref="H84:H93">
    <cfRule type="expression" dxfId="41" priority="34" stopIfTrue="1">
      <formula>A84=1</formula>
    </cfRule>
    <cfRule type="expression" dxfId="40" priority="35" stopIfTrue="1">
      <formula>A84=2</formula>
    </cfRule>
    <cfRule type="expression" dxfId="39" priority="36" stopIfTrue="1">
      <formula>A84=3</formula>
    </cfRule>
  </conditionalFormatting>
  <conditionalFormatting sqref="I84:I93">
    <cfRule type="expression" dxfId="38" priority="31" stopIfTrue="1">
      <formula>A84=1</formula>
    </cfRule>
    <cfRule type="expression" dxfId="37" priority="32" stopIfTrue="1">
      <formula>A84=2</formula>
    </cfRule>
    <cfRule type="expression" dxfId="36" priority="33" stopIfTrue="1">
      <formula>A84=3</formula>
    </cfRule>
  </conditionalFormatting>
  <conditionalFormatting sqref="J84:J93">
    <cfRule type="expression" dxfId="35" priority="28" stopIfTrue="1">
      <formula>A84=1</formula>
    </cfRule>
    <cfRule type="expression" dxfId="34" priority="29" stopIfTrue="1">
      <formula>A84=2</formula>
    </cfRule>
    <cfRule type="expression" dxfId="33" priority="30" stopIfTrue="1">
      <formula>A84=3</formula>
    </cfRule>
  </conditionalFormatting>
  <conditionalFormatting sqref="K84:K93">
    <cfRule type="expression" dxfId="32" priority="25" stopIfTrue="1">
      <formula>A84=1</formula>
    </cfRule>
    <cfRule type="expression" dxfId="31" priority="26" stopIfTrue="1">
      <formula>A84=2</formula>
    </cfRule>
    <cfRule type="expression" dxfId="30" priority="27" stopIfTrue="1">
      <formula>A84=3</formula>
    </cfRule>
  </conditionalFormatting>
  <conditionalFormatting sqref="L84:L93">
    <cfRule type="expression" dxfId="29" priority="22" stopIfTrue="1">
      <formula>A84=1</formula>
    </cfRule>
    <cfRule type="expression" dxfId="28" priority="23" stopIfTrue="1">
      <formula>A84=2</formula>
    </cfRule>
    <cfRule type="expression" dxfId="27" priority="24" stopIfTrue="1">
      <formula>A84=3</formula>
    </cfRule>
  </conditionalFormatting>
  <conditionalFormatting sqref="M84:M93">
    <cfRule type="expression" dxfId="26" priority="19" stopIfTrue="1">
      <formula>A84=1</formula>
    </cfRule>
    <cfRule type="expression" dxfId="25" priority="20" stopIfTrue="1">
      <formula>A84=2</formula>
    </cfRule>
    <cfRule type="expression" dxfId="24" priority="21" stopIfTrue="1">
      <formula>A84=3</formula>
    </cfRule>
  </conditionalFormatting>
  <conditionalFormatting sqref="N84:N93">
    <cfRule type="expression" dxfId="23" priority="16" stopIfTrue="1">
      <formula>A84=1</formula>
    </cfRule>
    <cfRule type="expression" dxfId="22" priority="17" stopIfTrue="1">
      <formula>A84=2</formula>
    </cfRule>
    <cfRule type="expression" dxfId="21" priority="18" stopIfTrue="1">
      <formula>A84=3</formula>
    </cfRule>
  </conditionalFormatting>
  <conditionalFormatting sqref="O84:O93">
    <cfRule type="expression" dxfId="20" priority="13" stopIfTrue="1">
      <formula>A84=1</formula>
    </cfRule>
    <cfRule type="expression" dxfId="19" priority="14" stopIfTrue="1">
      <formula>A84=2</formula>
    </cfRule>
    <cfRule type="expression" dxfId="18" priority="15" stopIfTrue="1">
      <formula>A84=3</formula>
    </cfRule>
  </conditionalFormatting>
  <conditionalFormatting sqref="P84:P93">
    <cfRule type="expression" dxfId="17" priority="10" stopIfTrue="1">
      <formula>A84=1</formula>
    </cfRule>
    <cfRule type="expression" dxfId="16" priority="11" stopIfTrue="1">
      <formula>A84=2</formula>
    </cfRule>
    <cfRule type="expression" dxfId="15" priority="12" stopIfTrue="1">
      <formula>A84=3</formula>
    </cfRule>
  </conditionalFormatting>
  <conditionalFormatting sqref="Q84:Q93">
    <cfRule type="expression" dxfId="14" priority="7" stopIfTrue="1">
      <formula>A84=1</formula>
    </cfRule>
    <cfRule type="expression" dxfId="13" priority="8" stopIfTrue="1">
      <formula>A84=2</formula>
    </cfRule>
    <cfRule type="expression" dxfId="12" priority="9" stopIfTrue="1">
      <formula>A84=3</formula>
    </cfRule>
  </conditionalFormatting>
  <conditionalFormatting sqref="F8:F82">
    <cfRule type="expression" dxfId="11" priority="4" stopIfTrue="1">
      <formula>B8=1</formula>
    </cfRule>
    <cfRule type="expression" dxfId="10" priority="5" stopIfTrue="1">
      <formula>B8=2</formula>
    </cfRule>
    <cfRule type="expression" dxfId="9" priority="6" stopIfTrue="1">
      <formula>B8=3</formula>
    </cfRule>
  </conditionalFormatting>
  <conditionalFormatting sqref="F84:F93">
    <cfRule type="expression" dxfId="5" priority="1" stopIfTrue="1">
      <formula>B84=1</formula>
    </cfRule>
    <cfRule type="expression" dxfId="4" priority="2" stopIfTrue="1">
      <formula>B84=2</formula>
    </cfRule>
    <cfRule type="expression" dxfId="3" priority="3" stopIfTrue="1">
      <formula>B84=3</formula>
    </cfRule>
  </conditionalFormatting>
  <pageMargins left="0.32" right="0.33" top="0.39370078740157499" bottom="0.39370078740157499" header="0" footer="0"/>
  <pageSetup paperSize="9" scale="85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2024-06-07T07:58:04Z</cp:lastPrinted>
  <dcterms:created xsi:type="dcterms:W3CDTF">2024-06-07T07:50:29Z</dcterms:created>
  <dcterms:modified xsi:type="dcterms:W3CDTF">2024-06-07T08:12:14Z</dcterms:modified>
</cp:coreProperties>
</file>